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codeName="ThisWorkbook"/>
  <mc:AlternateContent xmlns:mc="http://schemas.openxmlformats.org/markup-compatibility/2006">
    <mc:Choice Requires="x15">
      <x15ac:absPath xmlns:x15ac="http://schemas.microsoft.com/office/spreadsheetml/2010/11/ac" url="C:\Users\ICAI\OneDrive\Desktop\Utilities- 19.09.2025 - Copy\"/>
    </mc:Choice>
  </mc:AlternateContent>
  <xr:revisionPtr revIDLastSave="0" documentId="8_{0CE0708E-A118-4B02-BD52-5846577E3D9A}" xr6:coauthVersionLast="47" xr6:coauthVersionMax="47" xr10:uidLastSave="{00000000-0000-0000-0000-000000000000}"/>
  <bookViews>
    <workbookView xWindow="-120" yWindow="-120" windowWidth="20730" windowHeight="11040" xr2:uid="{00000000-000D-0000-FFFF-FFFF00000000}"/>
  </bookViews>
  <sheets>
    <sheet name="Cover Sheet" sheetId="1" r:id="rId1"/>
    <sheet name="Self Evaluation" sheetId="2" r:id="rId2"/>
    <sheet name="Summary" sheetId="3" r:id="rId3"/>
  </sheets>
  <definedNames>
    <definedName name="_xlnm._FilterDatabase" localSheetId="1" hidden="1">'Self Evaluation'!$A$7:$H$395</definedName>
    <definedName name="_xlnm.Print_Area" localSheetId="1">'Self Evaluation'!$A$1:$H$395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 l="1"/>
  <c r="C10" i="3" s="1"/>
  <c r="G393" i="2"/>
  <c r="F393" i="2"/>
  <c r="G391" i="2"/>
  <c r="F391" i="2"/>
  <c r="G381" i="2"/>
  <c r="F381" i="2"/>
  <c r="G374" i="2"/>
  <c r="F374" i="2"/>
  <c r="G369" i="2"/>
  <c r="F369" i="2"/>
  <c r="G367" i="2"/>
  <c r="F367" i="2"/>
  <c r="G363" i="2"/>
  <c r="F363" i="2"/>
  <c r="G356" i="2"/>
  <c r="F356" i="2"/>
  <c r="G351" i="2"/>
  <c r="F351" i="2"/>
  <c r="G348" i="2"/>
  <c r="F348" i="2"/>
  <c r="G335" i="2"/>
  <c r="F335" i="2"/>
  <c r="G330" i="2"/>
  <c r="F330" i="2"/>
  <c r="G327" i="2"/>
  <c r="F327" i="2"/>
  <c r="G322" i="2"/>
  <c r="F322" i="2"/>
  <c r="G313" i="2"/>
  <c r="F313" i="2"/>
  <c r="G297" i="2"/>
  <c r="F297" i="2"/>
  <c r="G281" i="2"/>
  <c r="F281" i="2"/>
  <c r="G265" i="2"/>
  <c r="F265" i="2"/>
  <c r="G238" i="2"/>
  <c r="F238" i="2"/>
  <c r="G206" i="2"/>
  <c r="F206" i="2"/>
  <c r="G197" i="2"/>
  <c r="F197" i="2"/>
  <c r="G187" i="2"/>
  <c r="F187" i="2"/>
  <c r="G140" i="2"/>
  <c r="F140" i="2"/>
  <c r="G136" i="2"/>
  <c r="F136" i="2"/>
  <c r="G131" i="2"/>
  <c r="F131" i="2"/>
  <c r="G119" i="2"/>
  <c r="F119" i="2"/>
  <c r="G90" i="2"/>
  <c r="F90" i="2"/>
  <c r="G77" i="2"/>
  <c r="F77" i="2"/>
  <c r="G33" i="2"/>
  <c r="F33" i="2"/>
  <c r="G25" i="2"/>
  <c r="F25" i="2"/>
  <c r="G17" i="2"/>
  <c r="F17" i="2"/>
  <c r="F188" i="2" l="1"/>
  <c r="F394" i="2"/>
  <c r="F298" i="2"/>
  <c r="G394" i="2"/>
  <c r="D9" i="3" s="1"/>
  <c r="F9" i="3" s="1"/>
  <c r="G298" i="2"/>
  <c r="D8" i="3" s="1"/>
  <c r="F8" i="3" s="1"/>
  <c r="G188" i="2"/>
  <c r="D7" i="3" s="1"/>
  <c r="H9" i="3" l="1"/>
  <c r="H8" i="3"/>
  <c r="F395" i="2"/>
  <c r="B8" i="3" a="1"/>
  <c r="B8" i="3" s="1"/>
  <c r="D10" i="3"/>
  <c r="E7" i="3" s="1"/>
  <c r="G395" i="2"/>
  <c r="E10" i="3" l="1"/>
  <c r="F7" i="3"/>
  <c r="B9" i="3" a="1"/>
  <c r="B9" i="3" s="1"/>
  <c r="G71" i="2"/>
  <c r="B7" i="3" s="1" a="1"/>
  <c r="B7" i="3" s="1"/>
  <c r="B10" i="3" l="1"/>
  <c r="F10" i="3"/>
  <c r="A21" i="3" s="1"/>
  <c r="C21" i="3" s="1"/>
  <c r="H7" i="3"/>
  <c r="D21" i="3" s="1"/>
  <c r="C2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<sst xmlns="http://schemas.openxmlformats.org/spreadsheetml/2006/main" count="669" uniqueCount="376">
  <si>
    <t>The Institute of Chartered Accountants of India</t>
  </si>
  <si>
    <t>Basic Instructions</t>
  </si>
  <si>
    <r>
      <rPr>
        <b/>
        <sz val="12"/>
        <color rgb="FF000000"/>
        <rFont val="Arial Narrow"/>
        <family val="2"/>
      </rPr>
      <t>How to determine the Firm's Maturity Level</t>
    </r>
    <r>
      <rPr>
        <sz val="12"/>
        <color rgb="FF000000"/>
        <rFont val="Arial Narrow"/>
        <family val="2"/>
      </rPr>
      <t xml:space="preserve">
</t>
    </r>
    <r>
      <rPr>
        <b/>
        <sz val="12"/>
        <color rgb="FF000000"/>
        <rFont val="Arial Narrow"/>
        <family val="2"/>
      </rPr>
      <t>Step 1</t>
    </r>
    <r>
      <rPr>
        <sz val="12"/>
        <color rgb="FF000000"/>
        <rFont val="Arial Narrow"/>
        <family val="2"/>
      </rPr>
      <t xml:space="preserve">: Enter the score in Column G of the "Self Evaluation" tab.
</t>
    </r>
    <r>
      <rPr>
        <b/>
        <sz val="12"/>
        <color rgb="FF000000"/>
        <rFont val="Arial Narrow"/>
        <family val="2"/>
      </rPr>
      <t>Step 2</t>
    </r>
    <r>
      <rPr>
        <sz val="12"/>
        <color rgb="FF000000"/>
        <rFont val="Arial Narrow"/>
        <family val="2"/>
      </rPr>
      <t xml:space="preserve">: A grey cell in column G indicates that the user has inadvertently not assigned any score for that particular sub-section and therefore a score has to be filled by him/her.
</t>
    </r>
    <r>
      <rPr>
        <b/>
        <sz val="12"/>
        <color rgb="FF000000"/>
        <rFont val="Arial Narrow"/>
        <family val="2"/>
      </rPr>
      <t>Step 3:</t>
    </r>
    <r>
      <rPr>
        <sz val="12"/>
        <color rgb="FF000000"/>
        <rFont val="Arial Narrow"/>
        <family val="2"/>
      </rPr>
      <t xml:space="preserve">Column "B" of the tab "Summary" indicates the count of zeroes under each section. Users are therefore advised to re-check whether a score other than zero needs to be assigned.
</t>
    </r>
    <r>
      <rPr>
        <b/>
        <sz val="12"/>
        <color rgb="FF000000"/>
        <rFont val="Arial Narrow"/>
        <family val="2"/>
      </rPr>
      <t>Step 4</t>
    </r>
    <r>
      <rPr>
        <sz val="12"/>
        <color rgb="FF000000"/>
        <rFont val="Arial Narrow"/>
        <family val="2"/>
      </rPr>
      <t>: After completion of steps 1,2 &amp; 3 above, the "Summary" tab indicates whether the firm is eligible for AQMM review or not. In case it is eligible, the level of firm is ascertained under this tab.</t>
    </r>
  </si>
  <si>
    <t>(Set up by an Act of Parliament)</t>
  </si>
  <si>
    <t>Utility</t>
  </si>
  <si>
    <t>for</t>
  </si>
  <si>
    <t xml:space="preserve"> Audit Quality Maturity Model version 2.0</t>
  </si>
  <si>
    <t>By</t>
  </si>
  <si>
    <t>Disclaimer</t>
  </si>
  <si>
    <t>This AQMM utility is an endeavour of the Centre for Audit Quality to enable members to self evaluate the current level of audit maturity of their firms as per the scoring criteria prescribed in the AQMM v 2.0. This utility has been prepared on the basis of Audit Quality indicators as described under AQMM v 2.0 and user discretion is advised in providing scores to their firms.The ICAI is not in any way responsible for the result of any action taken on the basis of usage of this utility.</t>
  </si>
  <si>
    <t>For feedback &amp; query reach us at: caq@icai.in</t>
  </si>
  <si>
    <t>Objective</t>
  </si>
  <si>
    <t>This sheet is to facilitate self-evaluation by CA Firms. Firms are required to enter their scores in column G based on the scoring criteria provided in column E.</t>
  </si>
  <si>
    <t>Master Data</t>
  </si>
  <si>
    <t>Name of Firm</t>
  </si>
  <si>
    <t>Name of Evaluator</t>
  </si>
  <si>
    <t>Date of Evaluation</t>
  </si>
  <si>
    <t>Initials</t>
  </si>
  <si>
    <t>AQMM v 2.0</t>
  </si>
  <si>
    <t>Section</t>
  </si>
  <si>
    <t>Sub Section</t>
  </si>
  <si>
    <t>Competency Basis</t>
  </si>
  <si>
    <t xml:space="preserve">Score Criteria </t>
  </si>
  <si>
    <t>Score Basis</t>
  </si>
  <si>
    <t>Maximum Score</t>
  </si>
  <si>
    <t>Self evaluation score</t>
  </si>
  <si>
    <t>Remarks</t>
  </si>
  <si>
    <t>(i)</t>
  </si>
  <si>
    <t>Revenue from audit and assurance services</t>
  </si>
  <si>
    <t>Score based on percentage of revenue from audit and assurance services such as statutory audit, tax audit, internal audit, Sustainability audit, social audit, Certification etc. of total revenue.  The average revenue of the firm for the period under review is to be considered.</t>
  </si>
  <si>
    <t>If the % of revenue from audit and assurance services to total revenue is:</t>
  </si>
  <si>
    <t>0 %- No Point</t>
  </si>
  <si>
    <t>More than 0 % but less than or equal to 20%- 1 Point</t>
  </si>
  <si>
    <t>More than 20% but less than or equal to 40%- 2 Points</t>
  </si>
  <si>
    <t>More than 40% but less than or equal to 60%- 3 Points</t>
  </si>
  <si>
    <t>More than 60% but less than or equal to 80%- 4 Points</t>
  </si>
  <si>
    <t>More than 80% but less than or equal to 100%- 5 Points</t>
  </si>
  <si>
    <t>(ii)</t>
  </si>
  <si>
    <t>Does the Firm have a forward looking Vision and Mission Statement?</t>
  </si>
  <si>
    <t>Scoring basis on presence or not of the Vision &amp; Mission Statement</t>
  </si>
  <si>
    <t>For Yes- 2 Points 
For No- 0 Point</t>
  </si>
  <si>
    <t>Total</t>
  </si>
  <si>
    <t>Presence of SQC 1 Manual with well-defined policies &amp; procedures in respect of the following areas:</t>
  </si>
  <si>
    <t xml:space="preserve">Score based on presence of SQC 1 Manual </t>
  </si>
  <si>
    <t>For Yes- 2 points for each 6 areas – i.e. 12 Points 
For No- 0 Point</t>
  </si>
  <si>
    <t>·      Leadership responsibilities for quality within the firm.</t>
  </si>
  <si>
    <t>·      Ethical requirements</t>
  </si>
  <si>
    <t>·      Acceptance and continuance of client relationships and specific engagements.</t>
  </si>
  <si>
    <t>·      Human resource</t>
  </si>
  <si>
    <t>·     Engagement performance.</t>
  </si>
  <si>
    <r>
      <rPr>
        <b/>
        <sz val="12"/>
        <color theme="1"/>
        <rFont val="Arial Narrow"/>
        <family val="2"/>
      </rPr>
      <t>·  </t>
    </r>
    <r>
      <rPr>
        <sz val="12"/>
        <color theme="1"/>
        <rFont val="Arial Narrow"/>
        <family val="2"/>
      </rPr>
      <t> Monitoring.</t>
    </r>
  </si>
  <si>
    <t>Are Budget vs. Actual analysis of time and effort spent carried out for top 20 assurance assignments based on billing?</t>
  </si>
  <si>
    <t>Scoring based on percentage of engagements, out of top 20 assignments based on billing, in which the compliance with budget vs actual is carried out</t>
  </si>
  <si>
    <t>Up to 10% – 0 Point</t>
  </si>
  <si>
    <t>More than 10% but less than or equal to 30% – 4 Points</t>
  </si>
  <si>
    <t>More than 30% but less than or equal to 50% – 8 Points</t>
  </si>
  <si>
    <t>More than 50% but less than or equal to 70% – 12 Points</t>
  </si>
  <si>
    <t>More than 70% but less than or equal to 90% – 16 Points</t>
  </si>
  <si>
    <t>More than 90% – 20 Points</t>
  </si>
  <si>
    <t xml:space="preserve">Has any advisory been issued by the QRB or C&amp;AG and received by the firm / any partner of the firm during the review period? </t>
  </si>
  <si>
    <t>Scoring based on Presence or Not. Yes/ No Answers</t>
  </si>
  <si>
    <t>For Yes – (-5) Points for each advisory received subject to maximum of (-25) Points
For No – 0 Point</t>
  </si>
  <si>
    <t xml:space="preserve">Negative Points </t>
  </si>
  <si>
    <t>Has any advisory been issued by FRRB or TAQRB and received by the firm/ any partner of the firm during the review period and the firm/ partner of the firm accepts the non-compliances in the advisory and the reviewer confirms them while conducting the review?</t>
  </si>
  <si>
    <t>Negative Points</t>
  </si>
  <si>
    <t>(iii)</t>
  </si>
  <si>
    <t>During the review period, has the firm/ any partner of the firm been held guilty in the PFO in case reference to Director (Discipline) was made by any of the following:</t>
  </si>
  <si>
    <t>For Yes – (-10) Points per order subject to maximum of (-50) Points
For No – 0 Point</t>
  </si>
  <si>
    <t>·FRRB</t>
  </si>
  <si>
    <t>·TAQRB</t>
  </si>
  <si>
    <t>·PRB</t>
  </si>
  <si>
    <t>·QRB</t>
  </si>
  <si>
    <t>·C&amp;AG</t>
  </si>
  <si>
    <t>·any other Government body other than NFRA</t>
  </si>
  <si>
    <t>(iv)</t>
  </si>
  <si>
    <t>Has the NFRA evaluated the performance of the firm to the extent of debarment/ blacklisting and communication has been received by the firm during the review period?</t>
  </si>
  <si>
    <t>For Yes – (-50) Points per order subject to a maximum of (-100) Points      
For No – 0 Point</t>
  </si>
  <si>
    <t>(v)</t>
  </si>
  <si>
    <t>Has there been a case of professional misconduct on the part of a partner of the firm or the firm where the partner or the firm has been proved guilty under Schedule II of the Chartered Accountants Act, 1949?</t>
  </si>
  <si>
    <t>For Yes – (-50) Points per order subject to a maximum of (-100) Points       
For No – 0 Point</t>
  </si>
  <si>
    <t>Total of negative marks under sub-clauses i to v (Restricted upto 25 % of total score obtained by the firm)</t>
  </si>
  <si>
    <t>(vi)</t>
  </si>
  <si>
    <t>Does the firm have a library (physical or digital) of updated Accounting and Auditing material including other regulatory material which is accessible to all and which impacts financial statements, accounting or auditing requirements of its clients, guidance given to its employees relating to any of above and a log of consultation is available for access as and when required?</t>
  </si>
  <si>
    <t>For Yes – 8 Points 
For No – 0 Point</t>
  </si>
  <si>
    <t>Does the firm communicate with the clients including Those Charged With Governance (TCWG) to discuss with them the following:</t>
  </si>
  <si>
    <r>
      <t xml:space="preserve">·     </t>
    </r>
    <r>
      <rPr>
        <sz val="12"/>
        <color rgb="FF000000"/>
        <rFont val="Arial Narrow"/>
        <family val="2"/>
      </rPr>
      <t>Significant risks (including fraud risk) identified, and auditing procedures planned/undertaken to address those risks.</t>
    </r>
  </si>
  <si>
    <r>
      <t xml:space="preserve">·     </t>
    </r>
    <r>
      <rPr>
        <sz val="12"/>
        <color rgb="FF000000"/>
        <rFont val="Arial Narrow"/>
        <family val="2"/>
      </rPr>
      <t xml:space="preserve">Key changes relating to accounting, auditing, reporting or other regulatory requirements impacting the client  </t>
    </r>
  </si>
  <si>
    <r>
      <t xml:space="preserve">·     </t>
    </r>
    <r>
      <rPr>
        <sz val="12"/>
        <color rgb="FF000000"/>
        <rFont val="Arial Narrow"/>
        <family val="2"/>
      </rPr>
      <t>Key Accounting and/or Auditing matters which arose during audit and basis on which those were concluded including modification of audit opinion.</t>
    </r>
  </si>
  <si>
    <r>
      <t xml:space="preserve">·     </t>
    </r>
    <r>
      <rPr>
        <sz val="12"/>
        <color rgb="FF000000"/>
        <rFont val="Arial Narrow"/>
        <family val="2"/>
      </rPr>
      <t>Key Audit Matters with description and reasoning for selection as Key Audit Matters and the audit procedures undertaken to address those key audit matters.</t>
    </r>
  </si>
  <si>
    <r>
      <t xml:space="preserve">·     </t>
    </r>
    <r>
      <rPr>
        <sz val="12"/>
        <color rgb="FF000000"/>
        <rFont val="Arial Narrow"/>
        <family val="2"/>
      </rPr>
      <t>Significant judgements and estimates relied on and its reasonability or otherwise</t>
    </r>
  </si>
  <si>
    <t xml:space="preserve">Whether the disclosure to the Institute has been made where the gross annual professional fees from an Audit client for two consecutive years exceeds the prescribed threshold percentage of more than 40% of the total fees of the firm in case of non-public Interest entities and 20% of the total fees of the firm in case of public Interest entities? </t>
  </si>
  <si>
    <t>For Yes - 0 Point
For No -(-20) Points</t>
  </si>
  <si>
    <t xml:space="preserve">Adherence to  ICAI‘s minimum recommended scale of fees </t>
  </si>
  <si>
    <t>Scoring criteria based on percentage of adherence in respect of statutory and tax audit engagements</t>
  </si>
  <si>
    <t>If the % of statutory and tax audit engagements adhering to ICAI‘s minimum recommended scale of fees is:</t>
  </si>
  <si>
    <t>Upto 100% but more than or equal to 95% - 25 Points</t>
  </si>
  <si>
    <t>Less than 95% but more than or equal to 80% - 20 Points</t>
  </si>
  <si>
    <t>Less than 80% but more than or equal to 60% - 15 Points</t>
  </si>
  <si>
    <t>Less than 60% but more than or equal to 40% - 10 Points</t>
  </si>
  <si>
    <t>Less than 40% but more than or equal to 20% - 5 Points</t>
  </si>
  <si>
    <t>Less than 20% - 0 Point</t>
  </si>
  <si>
    <t>Number of UDINs generated within specified time</t>
  </si>
  <si>
    <t>Scoring based on percentage of assurance engagements for which UDINs are generated within 2 working days from the date of signing</t>
  </si>
  <si>
    <t>If the % of UDINs generated within 2 working days from the date of signing is:</t>
  </si>
  <si>
    <t>100% - 30 Points</t>
  </si>
  <si>
    <t>Less than 100% but more than or equal to 80% - 25 Points</t>
  </si>
  <si>
    <t>Less than 80% but more than or equal to 60% - 20 Points</t>
  </si>
  <si>
    <t>Less than 60% but more than or equal to 40% - 15 Points</t>
  </si>
  <si>
    <t>Less than 40% but more than or equal to 20% - 10 Points</t>
  </si>
  <si>
    <t>Less than 20% – 0 Point</t>
  </si>
  <si>
    <t>Does the firm have adequate experienced assurance partners?</t>
  </si>
  <si>
    <t>Scoring based on the average experience of partners(to be calculated on the last day of the Financial Year for which review is being conducted)</t>
  </si>
  <si>
    <t>For average partner experience of:</t>
  </si>
  <si>
    <t>More than or equal to 2 years but less than 5 years – 2 Points</t>
  </si>
  <si>
    <t>More than or equal to 5 years but less than 7 years – 4 Points</t>
  </si>
  <si>
    <t>More than or equal to 7 years but less than 10 years – 6 Points</t>
  </si>
  <si>
    <t>More than or equal to 10 years – 8 Points</t>
  </si>
  <si>
    <t>Does the firm have a whistleblower policy?</t>
  </si>
  <si>
    <t>Scoring based on Presence or Not. Yes/No Answers</t>
  </si>
  <si>
    <t>For Yes – 4 Point
For No – 0 Point</t>
  </si>
  <si>
    <t>Number of Branches (excluding associates, network firms and affiliates)</t>
  </si>
  <si>
    <t>Scoring based on Nos. as per ICAI record
No marks for H.O.</t>
  </si>
  <si>
    <t>Upto 3 – 3 Points</t>
  </si>
  <si>
    <t>4 to 7 – 6 Points</t>
  </si>
  <si>
    <t>8 to 15 – 9 Points</t>
  </si>
  <si>
    <t>More than 15 – 12 Points</t>
  </si>
  <si>
    <t>Has the firm been Peer Reviewed earlier?</t>
  </si>
  <si>
    <t xml:space="preserve">Scoring based on number of completed Peer Review cycles </t>
  </si>
  <si>
    <t>2 Points for each Peer Review Cycle subject to a maximum of 6 Points</t>
  </si>
  <si>
    <t>ANNEXURE
(Section 1.10-Presence and implementation of Formats/Checklists/ Templates)</t>
  </si>
  <si>
    <t>S.NO</t>
  </si>
  <si>
    <t>Details of Formats/Checklists/Templates</t>
  </si>
  <si>
    <t>Marks for presence</t>
  </si>
  <si>
    <t>Marks for Implementation</t>
  </si>
  <si>
    <t>Client acceptance/ continuation and appointment formalities</t>
  </si>
  <si>
    <t>Engagement Acceptance / Continuation/Withdrawal/ Rejection/ Decision Checklist</t>
  </si>
  <si>
    <t>Independence Confirmations - personnel, firm and non-audit services</t>
  </si>
  <si>
    <t>Confidentiality Undertakings</t>
  </si>
  <si>
    <t>Engagement letter</t>
  </si>
  <si>
    <t>Planning Scope of Engagement</t>
  </si>
  <si>
    <t>Budgeting resources and hours including experts time and cost</t>
  </si>
  <si>
    <t>Understanding the Clients Business, its industry &amp; Key People (KYC)</t>
  </si>
  <si>
    <t>Significant applicable Laws and Regulations</t>
  </si>
  <si>
    <t>Understanding and walk through of Processes impacting significant accounts</t>
  </si>
  <si>
    <t>Identifying Significant Risks, fraud risk and risk of material misstatement and plan to address</t>
  </si>
  <si>
    <t>Preliminary analytical procedures</t>
  </si>
  <si>
    <t>Working of materiality, Performance materiality and tolerable error (audit differences) and its basis</t>
  </si>
  <si>
    <t>Testing strategy and determining nature, extent and timing of auditing procedures</t>
  </si>
  <si>
    <t>Team planning meeting and its minutes</t>
  </si>
  <si>
    <t>Allocation of work and timing of execution and review</t>
  </si>
  <si>
    <t>Outcome of Test of control including IT environment, IT general controls, IT application controls and determination of substantive strategy</t>
  </si>
  <si>
    <t>Sampling basis</t>
  </si>
  <si>
    <t>Preparing detailed Audit Strategy document including instructions to component auditors, if any</t>
  </si>
  <si>
    <t>Substantive Audit procedures adopted and performed for each item of B/S; Operating income and expenses</t>
  </si>
  <si>
    <t xml:space="preserve">Audit procedures planned and performed to check the appropriateness of the going concern assumption  </t>
  </si>
  <si>
    <t>Audit procedures planned and performed to check the subsequent events as per SA 560 that could have an impact on the financial statements</t>
  </si>
  <si>
    <t>Checking the completeness of Related Party Transactions and compliance with the same</t>
  </si>
  <si>
    <t>Internal Control Over Financial Reporting (ICFR)</t>
  </si>
  <si>
    <t>Procedures to verify the journal entries and check the authenticity of the same on the financial statement</t>
  </si>
  <si>
    <t>Contingent Liability (CL) - covering nature; management procedure for identification and reporting of CL and movement from Previous year FS to current year</t>
  </si>
  <si>
    <t>Use of Work of Experts or internal auditor</t>
  </si>
  <si>
    <t>Secretarial Compliances</t>
  </si>
  <si>
    <t>Accounting Policies Checklist</t>
  </si>
  <si>
    <t>Schedule III Checklist</t>
  </si>
  <si>
    <t>CARO Checklist</t>
  </si>
  <si>
    <t>Checklist of Accounting Standard and Ind AS (for all standards)</t>
  </si>
  <si>
    <t>Checklist of Standards on Auditing (for all standards)</t>
  </si>
  <si>
    <t>Certificates in accordance with ICAI Guidance Note</t>
  </si>
  <si>
    <t xml:space="preserve">Engagement Quality Control Review Process </t>
  </si>
  <si>
    <t>Management Representation Letter</t>
  </si>
  <si>
    <t>SUM/SAD -"summary of uncorrected misstatements”/ “summary/ schedule of unadjusted differences</t>
  </si>
  <si>
    <t>Analysis of Actual and budgeted Man-hours</t>
  </si>
  <si>
    <t>Final Analytical procedures</t>
  </si>
  <si>
    <t>Closure and archival of files</t>
  </si>
  <si>
    <t xml:space="preserve">Any other format/ checklist/ template (1 mark each for presence and 2 marks each for implementation) </t>
  </si>
  <si>
    <t>10 (Maximum)</t>
  </si>
  <si>
    <t>20 (Maximum)</t>
  </si>
  <si>
    <t>Whether ALL the above checklists/ formats/ templates are reviewed and updated at least annually or with each change in the respective regulation or statute and a document is maintained for the review/ updation.</t>
  </si>
  <si>
    <t>For Yes: 15 Points
For No: Zero Points</t>
  </si>
  <si>
    <t>Total of Section 1 (before considering scores of subsection 1.4)</t>
  </si>
  <si>
    <t>Whether the firm has clearly defined the roles and responsibilities of its following support functions:
•	Accounts
•	Admin
•	IT</t>
  </si>
  <si>
    <t>1 mark to be assigned for defined roles and responsibilities in respect of each function</t>
  </si>
  <si>
    <t>Does the firm have a documented leave policy?</t>
  </si>
  <si>
    <t>For Yes – 4 Points 
For No – 0 Point</t>
  </si>
  <si>
    <t>Does the firm issue appointment letters to all its employees?</t>
  </si>
  <si>
    <t>Does the firm conduct exit interviews for employees leaving the organization?</t>
  </si>
  <si>
    <t>Does the firm orient new joiners (including partners) regarding its policies, procedures, etc.?</t>
  </si>
  <si>
    <t>Does the firm have a policy/procedure for:
i)  Clients register their complaints/ dissatisfaction. 
ii) Speedy disposal of complaints</t>
  </si>
  <si>
    <t>For having a policy/procedure for clients to register their complaints - 1 Point</t>
  </si>
  <si>
    <t>For having a procedure for speedy disposal of complaints - 1 Point</t>
  </si>
  <si>
    <t>For not having such mechanism- 0 point</t>
  </si>
  <si>
    <t>Does the firm employ adequate professionally qualified employees?
Professionally qualified employees mean Chartered Accountants and members of other professional bodies referred to in Regulation 53A of the Chartered Accountants Regulations, 1988</t>
  </si>
  <si>
    <t xml:space="preserve">Scoring based on the average of ratios of professionally qualified employees to proprietor/ partners calculated on the last day of each Financial Year for period under review  </t>
  </si>
  <si>
    <t>If the firm has a professionally qualified employees to proprietor/ partner ratio of:</t>
  </si>
  <si>
    <t>0- 0 Point</t>
  </si>
  <si>
    <t>More than 0 but less than 3 – 3 Points</t>
  </si>
  <si>
    <t>3 or more - 6 Points</t>
  </si>
  <si>
    <t>Does the firm employ adequate human resources which includes professionally qualified employees, semi-qualified and non- qualified employees, employee for support functions and article assistants but excluding partners?</t>
  </si>
  <si>
    <t>Scoring based on the average ratios of all employees and article assistants to proprietor/ partners calculated on the last day of each Financial Year for period under review</t>
  </si>
  <si>
    <t>If the firm has   employees and article assistants to proprietor/ partners ratio of:</t>
  </si>
  <si>
    <t>Less than 3 – 0 Point</t>
  </si>
  <si>
    <t>More than or equal to 3 but less than 5- 3 Points</t>
  </si>
  <si>
    <t>More than or equal to 5 - 6 Points</t>
  </si>
  <si>
    <t>Does the firm have a training policy specifying the minimum number of hours of training required each year as under:</t>
  </si>
  <si>
    <t>Scoring based on Presence or Not. Yes/    No Answers</t>
  </si>
  <si>
    <t>For Yes – 6 Points
For No – 0 Point</t>
  </si>
  <si>
    <r>
      <t>1.</t>
    </r>
    <r>
      <rPr>
        <sz val="12"/>
        <color rgb="FF000000"/>
        <rFont val="Arial Narrow"/>
        <family val="2"/>
      </rPr>
      <t xml:space="preserve">For proprietor/ partners - at least 30 hours </t>
    </r>
  </si>
  <si>
    <t>2 marks to be assigned in respect of each category</t>
  </si>
  <si>
    <r>
      <t>2.</t>
    </r>
    <r>
      <rPr>
        <sz val="12"/>
        <color rgb="FF000000"/>
        <rFont val="Arial Narrow"/>
        <family val="2"/>
      </rPr>
      <t xml:space="preserve">For professionally qualified employees -at least 30 hours </t>
    </r>
  </si>
  <si>
    <r>
      <t>3.</t>
    </r>
    <r>
      <rPr>
        <sz val="12"/>
        <color rgb="FF000000"/>
        <rFont val="Arial Narrow"/>
        <family val="2"/>
      </rPr>
      <t>For others, including article assistants (excluding support functions) - at least 45 hours</t>
    </r>
  </si>
  <si>
    <t>Has the firm implemented minimum number of hours of training as per its policy for proprietor/ partners?</t>
  </si>
  <si>
    <t>Scoring based on proprietor/ % of partners fulfilling the minimum training parameters
The said score has to be calculated for each year</t>
  </si>
  <si>
    <t>If the proprietor/ % of partners fulfilling the minimum training parameters is:</t>
  </si>
  <si>
    <t>Less than or equal to 50% - 0 Point</t>
  </si>
  <si>
    <t>More than 50% but less than or equal to 75% - 1 Point</t>
  </si>
  <si>
    <t>More than 75% - 2 Points</t>
  </si>
  <si>
    <t xml:space="preserve">Has the firm implemented a minimum number of hours of training as per its policy for professionally qualified employees? </t>
  </si>
  <si>
    <t>Scoring based on % of professionally qualified employees fulfilling the minimum training parameters
The said score has to be calculated for each year</t>
  </si>
  <si>
    <t>If the % of professionally qualified employees fulfilling the minimum training parameters is:</t>
  </si>
  <si>
    <t>More than 50% but less than or equal to 75% - 2 Points</t>
  </si>
  <si>
    <t>More than 75% - 4 Points</t>
  </si>
  <si>
    <t>Has the firm implemented minimum number of hours of training as per its policy for others including article assistants (excluding support functions)?</t>
  </si>
  <si>
    <t>Scoring based on % of others fulfilling the minimum training parameters
The said score has to be calculated for each year</t>
  </si>
  <si>
    <t>If the % of others fulfilling the minimum training parameters is:</t>
  </si>
  <si>
    <t>More than 50% but less than or equal to 75% - 3 Points</t>
  </si>
  <si>
    <t>More than 75% - 6 Points</t>
  </si>
  <si>
    <t>Does the firm have a policy and mechanism of Appraisal of its personnel?
Has the firm set standards for recruiting employees such as knowledge, experiences, performance, attributes required for the entry level and other levels?
Whether the same has been timely implemented?</t>
  </si>
  <si>
    <t>Scoring based on Presence and implementation or Not. Yes/ No Answers</t>
  </si>
  <si>
    <t>For Presence of policy for appraisal - 3 Points</t>
  </si>
  <si>
    <t>For having set Standards for recruiting employees - 3 Points</t>
  </si>
  <si>
    <t>For Implementation- 4 Points (2 for each)</t>
  </si>
  <si>
    <t>For no policy- 0 Point</t>
  </si>
  <si>
    <t>Does the firm measure and monitor the employee turnover ratio and identify the reasons for the high turnover, if any?
Does it take measures to minimize the turnover ratio?</t>
  </si>
  <si>
    <t xml:space="preserve">For measuring and monitoring employee turnover – 5 Points             </t>
  </si>
  <si>
    <t>For taking measures to minimize the turnover ratio - 3 Points</t>
  </si>
  <si>
    <t>For not measuring and monitoring – 0 Point</t>
  </si>
  <si>
    <t>Whether the firm has complied with the Statutory requirements relating to its employees and partners such as:
PF
ESI
Gratuity
Maternity Leaves
POSH
Others</t>
  </si>
  <si>
    <t>Negative marking for each Non-Compliance</t>
  </si>
  <si>
    <t>For Yes - 0 Point
For No - (-1 for each non-compliance) subject to a maximum of (-5) Points</t>
  </si>
  <si>
    <t>Does the firm have a practice to celebrate occasions like Festivals/New Year/ Annual get together etc.?</t>
  </si>
  <si>
    <t>For Yes – 3 Points 
For No – 0 Point</t>
  </si>
  <si>
    <t xml:space="preserve">Does the firm have an established mechanism to listen to employees’ views and suggestions? </t>
  </si>
  <si>
    <t>Are the employees of the firm compensated as per a defined approach where salary is mapped to the knowledge and experience level of the employee?</t>
  </si>
  <si>
    <t>For Yes – 6 Points 
For No – 0 Point</t>
  </si>
  <si>
    <t>Does the firm have a policy to encourage Chartered Accountant employees (including partners) to pursue Diploma/ Certificate courses conducted by ICAI or courses conducted by Institutions of National/ International repute which can improve efficiency and quality of services rendered by the firm?</t>
  </si>
  <si>
    <t>Does the firm implement the policy stated under 2.5 (i)?</t>
  </si>
  <si>
    <t>Scoring based on percentage of employees (including partners) pursuing additional qualification as stated under 2.5 (i) in a year
The said score has to be calculated for each year</t>
  </si>
  <si>
    <t>Percentage of employees (including partners) pursuing these courses in a year:</t>
  </si>
  <si>
    <t>Up to 10% - 2 Points</t>
  </si>
  <si>
    <t>More than 10% but equal to or less than 25%- 4 Points</t>
  </si>
  <si>
    <t>More than 25% but equal to or less than 50%- 6 Points</t>
  </si>
  <si>
    <t>More than or equal to 50%- 8 Points</t>
  </si>
  <si>
    <t>Does the firm have written KPIs for performance evaluation of the employees and partners?</t>
  </si>
  <si>
    <t>For Yes – 4 Points
 For No – 0 Point</t>
  </si>
  <si>
    <t>Does it have specific/ determined method for measurement and evaluation of the KPIs?</t>
  </si>
  <si>
    <t>Is there a decided frequency for the evaluation and has been consistently followed?</t>
  </si>
  <si>
    <t>Are engagement partners reviewed based on the review results of the engagements of each partner?</t>
  </si>
  <si>
    <t>Total of Section 2</t>
  </si>
  <si>
    <t>Does the firm has a registered Domain Name?</t>
  </si>
  <si>
    <t>For Yes – 1 Point
For No – 0  Point</t>
  </si>
  <si>
    <t>Does the firm has a registered website?
Is the website updated on a regular basis?</t>
  </si>
  <si>
    <t>For having a website-1 point
For regular updation-1 point
For not having a website-0 points</t>
  </si>
  <si>
    <t>Does the firm have a corporate mail ID?
Is it available for all the office staff including article assistants?</t>
  </si>
  <si>
    <t>For having a corporate mail id-1 point
for availability to all office staff -1 point
For storage of mails in external server-1 point
For not having a corporate mail id-0 points</t>
  </si>
  <si>
    <t>Does the firm have a Social Media Presence?
Is there a minimum of one update posted by the firm in a month?</t>
  </si>
  <si>
    <t>For having a social media presence: 1 point
For having a minimum one post: 1 point
For not having a social media presence: 0 points</t>
  </si>
  <si>
    <t xml:space="preserve">Is there biometric/IP address tracking or other similar mechanism for attendance?
</t>
  </si>
  <si>
    <t>Are there HR Tools available for Interview Management and Performance Management?</t>
  </si>
  <si>
    <t>Do employees and article assistants fill out time sheets regularly?</t>
  </si>
  <si>
    <t>Are the time sheets being verified by the Partners/HR?</t>
  </si>
  <si>
    <t>Are time sheets being co-related with attendance to verify for any deviations?</t>
  </si>
  <si>
    <t>Are the internal workflow and documentation managed on a digital workflow management system and are there any digitized workflow tools?</t>
  </si>
  <si>
    <t>Is there a centralized file storage system/server?</t>
  </si>
  <si>
    <t>For Yes – 2 Point
For No – 0  Point</t>
  </si>
  <si>
    <t>Are all the files being uploaded on the server on a regular basis?</t>
  </si>
  <si>
    <t>Is back-up done for the files uploaded on system/server?</t>
  </si>
  <si>
    <t>Are documents of client services stored electronically or digitally?</t>
  </si>
  <si>
    <t>Is there an application available for invoicing and receivable management?</t>
  </si>
  <si>
    <t>Does the system gives report on outstanding balance on periodic basis?</t>
  </si>
  <si>
    <t>Is all the data being uploaded on server on a daily/periodic basis?</t>
  </si>
  <si>
    <t>For  Yes -1 point
For  No - 0 Point</t>
  </si>
  <si>
    <t>Is the back-up data stored in multiple locations?</t>
  </si>
  <si>
    <t>Is this process of backup automated?</t>
  </si>
  <si>
    <t>Are there multiple connections available in case of connectivity issues in one connection?</t>
  </si>
  <si>
    <t>Are the laptops secured through drive encryption?</t>
  </si>
  <si>
    <t>Are there laptops/PDAs given to employees/articles for official use?</t>
  </si>
  <si>
    <t>Are all the systems secured through antivirus?</t>
  </si>
  <si>
    <t>Are systems being updated with the latest security definitions?</t>
  </si>
  <si>
    <t>Are critical communications digitally secured (either through digital signatures or passwords/other mechanism)?</t>
  </si>
  <si>
    <t>Is the access to internet restricted on need only basis and use of data cards is also routed through corporate firewalls/filtering of websites?</t>
  </si>
  <si>
    <t>(vii)</t>
  </si>
  <si>
    <t>Is there BYOD (Bring your own device) policy available in the firm?
Do these devices have any end point security applied to the systems?</t>
  </si>
  <si>
    <t>For having a policy - 1 Point</t>
  </si>
  <si>
    <t xml:space="preserve">For having end point security in the devices - 1 Point </t>
  </si>
  <si>
    <t>For not having a policy or for not having an end point security - 0 Point</t>
  </si>
  <si>
    <t>(viii)</t>
  </si>
  <si>
    <t>Is there an IT policy available for the firm and is the policy being read and acknowledged and regularly reiterated to the firms’ employees?</t>
  </si>
  <si>
    <t>(ix)</t>
  </si>
  <si>
    <t>Is there any password policy?</t>
  </si>
  <si>
    <t>(x)</t>
  </si>
  <si>
    <t>Does the e-password need to be changed on a periodic basis?</t>
  </si>
  <si>
    <t>Are all software being used appropriately licensed?</t>
  </si>
  <si>
    <t>Is there a list of licenses along with the expiry date maintained?</t>
  </si>
  <si>
    <t>Is there an internal employee portal available?</t>
  </si>
  <si>
    <t>Is the portal accessible outside the office premises?</t>
  </si>
  <si>
    <t>Is all data/content relating to firm’s audit programs, checklists, sample representation letters, trainings, etc. available and updated on real time basis?</t>
  </si>
  <si>
    <t>Is the access to the portal through a login ID and password?</t>
  </si>
  <si>
    <t>Is all employee related personal information/HR data in electronic form secured from unauthorized access and all the systems having sensitive HR data being protected by passwords?</t>
  </si>
  <si>
    <t>Are social media background checks done before recruiting employees?</t>
  </si>
  <si>
    <t>Are the employees formally trained on how to identify authenticity of the source while searching for content?</t>
  </si>
  <si>
    <t>Are employees, including article assistants sensitized on due care to be taken relating to sharing client specific information during induction and on a regular basis?</t>
  </si>
  <si>
    <t>Does the firm have a Term of Usage policy for usage of data and assets under their control?</t>
  </si>
  <si>
    <t>Has the firm classified data into sensitive and non-sensitive data?</t>
  </si>
  <si>
    <t>Has the firm carried out audits relating to IT Security -General control reviews?</t>
  </si>
  <si>
    <t>Are there any Application Security and Vulnerability Audits performed?</t>
  </si>
  <si>
    <t>Has the firm obtained any external certifications like, ISO 27001, ISO 9001, etc.?</t>
  </si>
  <si>
    <t>Does the firm have a CRM/ e-mailing software for client communication management?</t>
  </si>
  <si>
    <t>Does the firm have an inventory of assets (Hardware, Software, License, etc.)?</t>
  </si>
  <si>
    <t>Are the assets been given unique ID?</t>
  </si>
  <si>
    <t>Are all the digital signatures in the custody of authorized personnel?</t>
  </si>
  <si>
    <t>Does the firm have an approval system for usage of digital signatures?</t>
  </si>
  <si>
    <t>Is there an Annual Maintenance Contract (AMC) for IT Support/ maintenance?</t>
  </si>
  <si>
    <t>Are there trainings being conducted on digital communication by the firm for its staff?</t>
  </si>
  <si>
    <t>Does the firm sensitize its employees on issues like cyberbullying,Phishing attacks/spear phishing attacks and Malware threat indicators?</t>
  </si>
  <si>
    <t>Does the firm have an online/on-demand learning portal which employees can access from anywhere?</t>
  </si>
  <si>
    <t>Has the firm subscribed to any digital learning platforms for skill development of its staff?</t>
  </si>
  <si>
    <t>Is staff encouraged to put IT to creative use, say using an app for statutory due date alerts, alerts relating to professional updates, automating a routine function etc.?</t>
  </si>
  <si>
    <t>Scoring based on number of initiatives taken during the review period.</t>
  </si>
  <si>
    <t>1 to 2 initiatives - 2 Points     
3 to 4 initiatives - 3 Points
More than 4 initiatives - 4 Points</t>
  </si>
  <si>
    <t>Does the firm have a process of reviewing IT controls before the start of audit?</t>
  </si>
  <si>
    <t>Does the firm use any application software/tool for audit planning- including scheduling, resource deployment, tracking hours/days spent vs. budgeted time etc.?</t>
  </si>
  <si>
    <t>Scoring based on number of software used during the review period</t>
  </si>
  <si>
    <t>1 to 2 Software -1 Point
3 to 4 Software- 2 Points
more than 4 Software -3 Points</t>
  </si>
  <si>
    <t>Does the firm has/uses automated audit tools for data extraction, sampling, applying analytics etc.?</t>
  </si>
  <si>
    <t>Are the staff, including the article assistants adequately trained on usage of the tools and interpretation of results thereof?</t>
  </si>
  <si>
    <t>Are the audit staff trained on identifying, obtaining, analyzing, and retaining relevant digital evidence pertaining to their audit work?</t>
  </si>
  <si>
    <t>Are there scenarios where client’s core processes are fully automated and the audit staff uses the audit process in the system to verify the process rather than conducting the normal manual audit techniques?</t>
  </si>
  <si>
    <t>Does the firm use various tools for Data Analytics such as, eCAAT, Power BI, Tableau etc.?</t>
  </si>
  <si>
    <t>Are any customized apps being used by the firm for the regular office tasks, say generating engagement letter, audit confirmations, invoice generation etc.?</t>
  </si>
  <si>
    <t>Has the firm used in-built audit capabilities in client applications say, Audit Management Module in SAP, Oracle Financials, audit features in Tally etc.?</t>
  </si>
  <si>
    <t>Are there Mobile apps/APIs for the firm, clients, article assistants, etc. in which all the information pertaining to the firm is available and which is available to its staff as well as its clients?</t>
  </si>
  <si>
    <t>Total of section 3</t>
  </si>
  <si>
    <t>Grand total ( before considering scores under sub-section 1.4)</t>
  </si>
  <si>
    <t>This tab is designed to provide final maturity level to the firm after assessing a firm's eligibility for level assignment based on the AQMM v 2.0 framework.</t>
  </si>
  <si>
    <t>🚨 Note: This sheet is auto-populated and formula-driven. No manual input is required.</t>
  </si>
  <si>
    <t>Particulars</t>
  </si>
  <si>
    <t>Check the score of Zeroes</t>
  </si>
  <si>
    <t>Negative score of sub-section 1.4</t>
  </si>
  <si>
    <t>Scores before considering score under sub-section 1.4</t>
  </si>
  <si>
    <t>Negative scoring to be considered under sub-section 1.4 (25% of Grand Total or Actual negative score, whichever is lower)</t>
  </si>
  <si>
    <t>Final score</t>
  </si>
  <si>
    <t>Minimum score for eligibility</t>
  </si>
  <si>
    <t>Whether eligible or not</t>
  </si>
  <si>
    <t>Section A-Practice Management – Assurance</t>
  </si>
  <si>
    <t>Section B-Human Resource Management</t>
  </si>
  <si>
    <t>Section C-Digital Competency</t>
  </si>
  <si>
    <t>Grand Total</t>
  </si>
  <si>
    <t>N/A</t>
  </si>
  <si>
    <t>Range defining firm's maturity level as per AQMM v 2.0</t>
  </si>
  <si>
    <t>Interpretation of levels</t>
  </si>
  <si>
    <t>Greater than or equal to</t>
  </si>
  <si>
    <t>Less than</t>
  </si>
  <si>
    <t>Level of Firm</t>
  </si>
  <si>
    <t>Level 1 Firm</t>
  </si>
  <si>
    <t>Indicates that the firm is very nascent -will have to take immediate steps to upgrade its competency or will be left lagging.</t>
  </si>
  <si>
    <t>Level 2 Firm</t>
  </si>
  <si>
    <t>Indicates firm has made some progress -will have to fine-tune further to reach the highest level of competency.</t>
  </si>
  <si>
    <t>Level 3 Firm</t>
  </si>
  <si>
    <t>Indicates firm has made substantial progress -will have to fine-tune further to reach the highest level of competency.</t>
  </si>
  <si>
    <t>Level 4 Firm</t>
  </si>
  <si>
    <t>Indicates firms that have made significant adoption of standards and procedures - Should focus on optimizing further.</t>
  </si>
  <si>
    <t>Firm's Maturity level</t>
  </si>
  <si>
    <t>Firm's Total Score</t>
  </si>
  <si>
    <t>Percentage Scored</t>
  </si>
  <si>
    <t>Eligibility Check</t>
  </si>
  <si>
    <t>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</si>
</sst>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8">
    <font>
      <sz val="11"/>
      <color theme="1"/>
      <name val="Calibri"/>
      <family val="2"/>
      <scheme val="minor"/>
    </font>
    <font>
      <sz val="11"/>
      <color theme="1"/>
      <name val="Calibri"/>
      <family val="2"/>
      <scheme val="minor"/>
    </font>
    <font>
      <sz val="10"/>
      <color rgb="FF000000"/>
      <name val="Times New Roman"/>
      <family val="1"/>
    </font>
    <font>
      <b/>
      <sz val="12"/>
      <color theme="0"/>
      <name val="Arial Narrow"/>
      <family val="2"/>
    </font>
    <font>
      <sz val="12"/>
      <color rgb="FF000000"/>
      <name val="Arial Narrow"/>
      <family val="2"/>
    </font>
    <font>
      <b/>
      <sz val="12"/>
      <color rgb="FF000000"/>
      <name val="Arial Narrow"/>
      <family val="2"/>
    </font>
    <font>
      <sz val="12"/>
      <color theme="1"/>
      <name val="Arial Narrow"/>
      <family val="2"/>
    </font>
    <font>
      <b/>
      <sz val="12"/>
      <color theme="1"/>
      <name val="Arial Narrow"/>
      <family val="2"/>
    </font>
    <font>
      <b/>
      <sz val="12"/>
      <color rgb="FFFF0000"/>
      <name val="Arial Narrow"/>
      <family val="2"/>
    </font>
    <font>
      <sz val="12"/>
      <name val="Arial Narrow"/>
      <family val="2"/>
    </font>
    <font>
      <sz val="12"/>
      <color rgb="FF231F20"/>
      <name val="Arial Narrow"/>
      <family val="2"/>
    </font>
    <font>
      <b/>
      <sz val="12"/>
      <color rgb="FFC00000"/>
      <name val="Arial Narrow"/>
      <family val="2"/>
    </font>
    <font>
      <sz val="22"/>
      <color theme="1"/>
      <name val="Arial Narrow"/>
      <family val="2"/>
    </font>
    <font>
      <b/>
      <sz val="22"/>
      <color theme="1"/>
      <name val="Arial Narrow"/>
      <family val="2"/>
    </font>
    <font>
      <b/>
      <sz val="12"/>
      <color rgb="FF002060"/>
      <name val="Arial Narrow"/>
      <family val="2"/>
    </font>
    <font>
      <b/>
      <sz val="18"/>
      <color theme="1"/>
      <name val="Arial Narrow"/>
      <family val="2"/>
    </font>
    <font>
      <b/>
      <sz val="14"/>
      <color theme="1"/>
      <name val="Arial Narrow"/>
      <family val="2"/>
    </font>
    <font>
      <b/>
      <sz val="14"/>
      <color theme="0"/>
      <name val="Arial Narrow"/>
      <family val="2"/>
    </font>
  </fonts>
  <fills count="12">
    <fill>
      <patternFill patternType="none"/>
    </fill>
    <fill>
      <patternFill patternType="gray125"/>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DAE9F7"/>
        <bgColor indexed="64"/>
      </patternFill>
    </fill>
    <fill>
      <patternFill patternType="solid">
        <fgColor theme="4" tint="0.39997558519241921"/>
        <bgColor indexed="64"/>
      </patternFill>
    </fill>
  </fills>
  <borders count="94">
    <border>
      <left/>
      <right/>
      <top/>
      <bottom/>
      <diagonal/>
    </border>
    <border>
      <left/>
      <right/>
      <top style="medium">
        <color indexed="64"/>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diagonal/>
    </border>
    <border>
      <left style="thin">
        <color theme="1"/>
      </left>
      <right style="thin">
        <color theme="1"/>
      </right>
      <top/>
      <bottom/>
      <diagonal/>
    </border>
    <border>
      <left style="thin">
        <color theme="1"/>
      </left>
      <right style="medium">
        <color theme="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style="thin">
        <color theme="1"/>
      </right>
      <top style="medium">
        <color theme="1"/>
      </top>
      <bottom style="medium">
        <color theme="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medium">
        <color theme="1"/>
      </bottom>
      <diagonal/>
    </border>
    <border>
      <left style="medium">
        <color theme="1"/>
      </left>
      <right style="thin">
        <color theme="0"/>
      </right>
      <top style="medium">
        <color theme="1"/>
      </top>
      <bottom/>
      <diagonal/>
    </border>
    <border>
      <left style="thin">
        <color theme="0"/>
      </left>
      <right style="thin">
        <color theme="0"/>
      </right>
      <top style="medium">
        <color theme="1"/>
      </top>
      <bottom/>
      <diagonal/>
    </border>
    <border>
      <left style="thin">
        <color theme="0"/>
      </left>
      <right style="medium">
        <color theme="1"/>
      </right>
      <top style="medium">
        <color theme="1"/>
      </top>
      <bottom/>
      <diagonal/>
    </border>
    <border>
      <left style="medium">
        <color theme="1"/>
      </left>
      <right style="thin">
        <color theme="0"/>
      </right>
      <top/>
      <bottom style="medium">
        <color theme="1"/>
      </bottom>
      <diagonal/>
    </border>
    <border>
      <left style="thin">
        <color theme="0"/>
      </left>
      <right style="thin">
        <color theme="0"/>
      </right>
      <top/>
      <bottom style="medium">
        <color theme="1"/>
      </bottom>
      <diagonal/>
    </border>
    <border>
      <left style="thin">
        <color theme="0"/>
      </left>
      <right style="medium">
        <color theme="1"/>
      </right>
      <top/>
      <bottom style="medium">
        <color theme="1"/>
      </bottom>
      <diagonal/>
    </border>
    <border>
      <left/>
      <right style="thin">
        <color theme="0"/>
      </right>
      <top style="medium">
        <color theme="1"/>
      </top>
      <bottom/>
      <diagonal/>
    </border>
    <border>
      <left/>
      <right style="thin">
        <color theme="0"/>
      </right>
      <top/>
      <bottom style="medium">
        <color theme="1"/>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top style="medium">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medium">
        <color theme="1"/>
      </right>
      <top style="thin">
        <color theme="1"/>
      </top>
      <bottom/>
      <diagonal/>
    </border>
    <border>
      <left style="thin">
        <color theme="1"/>
      </left>
      <right style="medium">
        <color theme="1"/>
      </right>
      <top/>
      <bottom style="thin">
        <color theme="1"/>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right/>
      <top style="thin">
        <color theme="0"/>
      </top>
      <bottom/>
      <diagonal/>
    </border>
    <border>
      <left style="thin">
        <color theme="0"/>
      </left>
      <right style="medium">
        <color theme="0"/>
      </right>
      <top style="thin">
        <color theme="0"/>
      </top>
      <bottom style="medium">
        <color theme="0"/>
      </bottom>
      <diagonal/>
    </border>
    <border>
      <left/>
      <right style="medium">
        <color indexed="64"/>
      </right>
      <top style="medium">
        <color theme="1"/>
      </top>
      <bottom style="medium">
        <color theme="1"/>
      </bottom>
      <diagonal/>
    </border>
    <border>
      <left style="medium">
        <color indexed="64"/>
      </left>
      <right/>
      <top style="medium">
        <color theme="1"/>
      </top>
      <bottom style="medium">
        <color theme="1"/>
      </bottom>
      <diagonal/>
    </border>
    <border>
      <left style="thin">
        <color indexed="64"/>
      </left>
      <right/>
      <top style="thin">
        <color indexed="64"/>
      </top>
      <bottom style="thin">
        <color indexed="64"/>
      </bottom>
      <diagonal/>
    </border>
    <border>
      <left style="thin">
        <color indexed="64"/>
      </left>
      <right/>
      <top style="thin">
        <color indexed="64"/>
      </top>
      <bottom style="medium">
        <color theme="1"/>
      </bottom>
      <diagonal/>
    </border>
    <border>
      <left style="medium">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medium">
        <color theme="0"/>
      </bottom>
      <diagonal/>
    </border>
    <border>
      <left style="medium">
        <color theme="0"/>
      </left>
      <right/>
      <top/>
      <bottom style="medium">
        <color theme="0"/>
      </bottom>
      <diagonal/>
    </border>
    <border>
      <left/>
      <right/>
      <top/>
      <bottom style="medium">
        <color theme="0"/>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thin">
        <color theme="0"/>
      </left>
      <right style="medium">
        <color theme="0"/>
      </right>
      <top style="medium">
        <color theme="1"/>
      </top>
      <bottom style="thin">
        <color theme="0"/>
      </bottom>
      <diagonal/>
    </border>
    <border>
      <left style="medium">
        <color theme="0"/>
      </left>
      <right/>
      <top style="medium">
        <color theme="1"/>
      </top>
      <bottom/>
      <diagonal/>
    </border>
    <border>
      <left style="medium">
        <color theme="1"/>
      </left>
      <right style="thin">
        <color theme="0"/>
      </right>
      <top style="thin">
        <color theme="0"/>
      </top>
      <bottom style="medium">
        <color theme="0"/>
      </bottom>
      <diagonal/>
    </border>
    <border>
      <left/>
      <right style="medium">
        <color theme="1"/>
      </right>
      <top/>
      <bottom style="medium">
        <color theme="0"/>
      </bottom>
      <diagonal/>
    </border>
  </borders>
  <cellStyleXfs count="3">
    <xf numFmtId="0" fontId="0" fillId="0" borderId="0"/>
    <xf numFmtId="164" fontId="1" fillId="0" borderId="0" applyFont="0" applyFill="0" applyBorder="0" applyAlignment="0" applyProtection="0"/>
    <xf numFmtId="0" fontId="2" fillId="0" borderId="0"/>
  </cellStyleXfs>
  <cellXfs count="341">
    <xf numFmtId="0" fontId="0" fillId="0" borderId="0" xfId="0"/>
    <xf numFmtId="0" fontId="6" fillId="0" borderId="0" xfId="0" applyFont="1" applyProtection="1">
      <protection hidden="1"/>
    </xf>
    <xf numFmtId="0" fontId="11" fillId="0" borderId="0" xfId="0" applyFont="1" applyProtection="1">
      <protection hidden="1"/>
    </xf>
    <xf numFmtId="0" fontId="7" fillId="0" borderId="0" xfId="0" applyFont="1" applyAlignment="1" applyProtection="1">
      <alignment horizontal="left" vertical="top" wrapText="1"/>
      <protection hidden="1"/>
    </xf>
    <xf numFmtId="0" fontId="3" fillId="3" borderId="40" xfId="0" applyFont="1" applyFill="1" applyBorder="1" applyAlignment="1" applyProtection="1">
      <alignment horizontal="center" vertical="center"/>
      <protection hidden="1"/>
    </xf>
    <xf numFmtId="0" fontId="3" fillId="3" borderId="41" xfId="0" applyFont="1" applyFill="1" applyBorder="1" applyAlignment="1" applyProtection="1">
      <alignment horizontal="center" vertical="center" wrapText="1"/>
      <protection hidden="1"/>
    </xf>
    <xf numFmtId="0" fontId="3" fillId="3" borderId="42" xfId="0" applyFont="1" applyFill="1" applyBorder="1" applyAlignment="1" applyProtection="1">
      <alignment horizontal="center" vertical="center" wrapText="1"/>
      <protection hidden="1"/>
    </xf>
    <xf numFmtId="0" fontId="6" fillId="0" borderId="0" xfId="0" applyFont="1" applyAlignment="1" applyProtection="1">
      <alignment horizontal="center"/>
      <protection hidden="1"/>
    </xf>
    <xf numFmtId="0" fontId="3" fillId="3" borderId="43" xfId="0" applyFont="1" applyFill="1" applyBorder="1" applyAlignment="1" applyProtection="1">
      <alignment horizontal="left" vertical="top"/>
      <protection hidden="1"/>
    </xf>
    <xf numFmtId="0" fontId="6" fillId="0" borderId="0" xfId="0" applyFont="1" applyAlignment="1" applyProtection="1">
      <alignment vertical="center" wrapText="1"/>
      <protection hidden="1"/>
    </xf>
    <xf numFmtId="0" fontId="6" fillId="0" borderId="0" xfId="0" applyFont="1" applyAlignment="1" applyProtection="1">
      <alignment horizontal="left"/>
      <protection hidden="1"/>
    </xf>
    <xf numFmtId="0" fontId="6" fillId="2" borderId="9" xfId="0" applyFont="1" applyFill="1" applyBorder="1" applyAlignment="1" applyProtection="1">
      <alignment horizontal="justify" vertical="justify"/>
      <protection hidden="1"/>
    </xf>
    <xf numFmtId="0" fontId="6" fillId="2" borderId="0" xfId="0" applyFont="1" applyFill="1" applyAlignment="1" applyProtection="1">
      <alignment horizontal="justify" vertical="justify"/>
      <protection hidden="1"/>
    </xf>
    <xf numFmtId="0" fontId="6" fillId="2" borderId="10" xfId="0" applyFont="1" applyFill="1" applyBorder="1" applyAlignment="1" applyProtection="1">
      <alignment horizontal="justify" vertical="justify"/>
      <protection hidden="1"/>
    </xf>
    <xf numFmtId="0" fontId="6" fillId="2" borderId="9"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6" fillId="2" borderId="10" xfId="0" applyFont="1" applyFill="1" applyBorder="1" applyAlignment="1" applyProtection="1">
      <alignment horizontal="center" vertical="center"/>
      <protection hidden="1"/>
    </xf>
    <xf numFmtId="0" fontId="6" fillId="2" borderId="9" xfId="0" applyFont="1" applyFill="1" applyBorder="1" applyProtection="1">
      <protection hidden="1"/>
    </xf>
    <xf numFmtId="0" fontId="6" fillId="2" borderId="0" xfId="0" applyFont="1" applyFill="1" applyProtection="1">
      <protection hidden="1"/>
    </xf>
    <xf numFmtId="0" fontId="6" fillId="2" borderId="10" xfId="0" applyFont="1" applyFill="1" applyBorder="1" applyProtection="1">
      <protection hidden="1"/>
    </xf>
    <xf numFmtId="0" fontId="6" fillId="2" borderId="9" xfId="0" applyFont="1" applyFill="1" applyBorder="1" applyAlignment="1" applyProtection="1">
      <alignment vertical="center"/>
      <protection hidden="1"/>
    </xf>
    <xf numFmtId="0" fontId="6" fillId="2" borderId="0" xfId="0" applyFont="1" applyFill="1" applyAlignment="1" applyProtection="1">
      <alignment vertical="center"/>
      <protection hidden="1"/>
    </xf>
    <xf numFmtId="0" fontId="6" fillId="2" borderId="10" xfId="0" applyFont="1" applyFill="1" applyBorder="1" applyAlignment="1" applyProtection="1">
      <alignment vertical="center"/>
      <protection hidden="1"/>
    </xf>
    <xf numFmtId="0" fontId="6" fillId="2" borderId="11" xfId="0" applyFont="1"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7" fillId="4" borderId="26" xfId="0" applyFont="1" applyFill="1" applyBorder="1" applyAlignment="1" applyProtection="1">
      <alignment horizontal="left" vertical="top"/>
      <protection hidden="1"/>
    </xf>
    <xf numFmtId="164" fontId="7" fillId="4" borderId="28" xfId="1" applyFont="1" applyFill="1" applyBorder="1" applyAlignment="1" applyProtection="1">
      <alignment horizontal="center" vertical="center"/>
      <protection hidden="1"/>
    </xf>
    <xf numFmtId="0" fontId="7" fillId="4" borderId="29" xfId="0" applyFont="1" applyFill="1" applyBorder="1" applyAlignment="1" applyProtection="1">
      <alignment horizontal="left" vertical="top"/>
      <protection hidden="1"/>
    </xf>
    <xf numFmtId="164" fontId="7" fillId="4" borderId="31" xfId="1" applyFont="1" applyFill="1" applyBorder="1" applyAlignment="1" applyProtection="1">
      <alignment horizontal="center" vertical="center"/>
      <protection hidden="1"/>
    </xf>
    <xf numFmtId="0" fontId="7" fillId="4" borderId="35" xfId="0" applyFont="1" applyFill="1" applyBorder="1" applyAlignment="1" applyProtection="1">
      <alignment horizontal="left" vertical="top"/>
      <protection hidden="1"/>
    </xf>
    <xf numFmtId="164" fontId="7" fillId="4" borderId="37" xfId="1" applyFont="1" applyFill="1" applyBorder="1" applyAlignment="1" applyProtection="1">
      <alignment horizontal="center" vertical="center"/>
      <protection hidden="1"/>
    </xf>
    <xf numFmtId="0" fontId="3" fillId="3" borderId="46" xfId="0" applyFont="1" applyFill="1" applyBorder="1" applyAlignment="1" applyProtection="1">
      <alignment horizontal="center" vertical="center" wrapText="1"/>
      <protection hidden="1"/>
    </xf>
    <xf numFmtId="0" fontId="8" fillId="6" borderId="34" xfId="0" applyFont="1" applyFill="1" applyBorder="1" applyAlignment="1" applyProtection="1">
      <alignment horizontal="center" vertical="top" wrapText="1"/>
      <protection hidden="1"/>
    </xf>
    <xf numFmtId="0" fontId="8" fillId="6" borderId="38" xfId="0" applyFont="1" applyFill="1" applyBorder="1" applyAlignment="1" applyProtection="1">
      <alignment horizontal="center" vertical="top" wrapText="1"/>
      <protection hidden="1"/>
    </xf>
    <xf numFmtId="0" fontId="7" fillId="0" borderId="17" xfId="0" applyFont="1" applyBorder="1" applyAlignment="1" applyProtection="1">
      <alignment horizontal="left" vertical="top" wrapText="1"/>
      <protection hidden="1"/>
    </xf>
    <xf numFmtId="0" fontId="7" fillId="4" borderId="27" xfId="0" applyFont="1" applyFill="1" applyBorder="1" applyAlignment="1" applyProtection="1">
      <alignment horizontal="center" vertical="top"/>
      <protection hidden="1"/>
    </xf>
    <xf numFmtId="0" fontId="7" fillId="4" borderId="30" xfId="0" applyFont="1" applyFill="1" applyBorder="1" applyAlignment="1" applyProtection="1">
      <alignment horizontal="center" vertical="top"/>
      <protection hidden="1"/>
    </xf>
    <xf numFmtId="0" fontId="7" fillId="4" borderId="36" xfId="0" applyFont="1" applyFill="1" applyBorder="1" applyAlignment="1" applyProtection="1">
      <alignment horizontal="center" vertical="top"/>
      <protection hidden="1"/>
    </xf>
    <xf numFmtId="0" fontId="7" fillId="4" borderId="27" xfId="1" applyNumberFormat="1" applyFont="1" applyFill="1" applyBorder="1" applyAlignment="1" applyProtection="1">
      <alignment horizontal="center" vertical="center"/>
      <protection hidden="1"/>
    </xf>
    <xf numFmtId="0" fontId="7" fillId="4" borderId="30" xfId="1" applyNumberFormat="1" applyFont="1" applyFill="1" applyBorder="1" applyAlignment="1" applyProtection="1">
      <alignment horizontal="center" vertical="center"/>
      <protection hidden="1"/>
    </xf>
    <xf numFmtId="0" fontId="7" fillId="4" borderId="36" xfId="1" applyNumberFormat="1" applyFont="1" applyFill="1" applyBorder="1" applyAlignment="1" applyProtection="1">
      <alignment horizontal="center" vertical="center"/>
      <protection hidden="1"/>
    </xf>
    <xf numFmtId="0" fontId="7" fillId="0" borderId="15" xfId="0" applyFont="1" applyBorder="1" applyAlignment="1" applyProtection="1">
      <alignment horizontal="left" vertical="top" wrapText="1"/>
      <protection hidden="1"/>
    </xf>
    <xf numFmtId="0" fontId="7" fillId="0" borderId="18" xfId="0" applyFont="1" applyBorder="1" applyAlignment="1" applyProtection="1">
      <alignment vertical="top" wrapText="1"/>
      <protection hidden="1"/>
    </xf>
    <xf numFmtId="14" fontId="7" fillId="0" borderId="49" xfId="0" applyNumberFormat="1" applyFont="1" applyBorder="1" applyAlignment="1" applyProtection="1">
      <alignment vertical="top" wrapText="1"/>
      <protection locked="0"/>
    </xf>
    <xf numFmtId="0" fontId="3" fillId="3" borderId="53" xfId="0" applyFont="1" applyFill="1" applyBorder="1" applyAlignment="1" applyProtection="1">
      <alignment horizontal="center" vertical="top" wrapText="1"/>
      <protection hidden="1"/>
    </xf>
    <xf numFmtId="0" fontId="3" fillId="3" borderId="53" xfId="0" applyFont="1" applyFill="1" applyBorder="1" applyAlignment="1" applyProtection="1">
      <alignment horizontal="justify" vertical="top" wrapText="1"/>
      <protection hidden="1"/>
    </xf>
    <xf numFmtId="0" fontId="3" fillId="3" borderId="54" xfId="0" applyFont="1" applyFill="1" applyBorder="1" applyAlignment="1" applyProtection="1">
      <alignment horizontal="center" vertical="top" wrapText="1"/>
      <protection hidden="1"/>
    </xf>
    <xf numFmtId="0" fontId="6" fillId="0" borderId="55" xfId="0" applyFont="1" applyBorder="1" applyAlignment="1" applyProtection="1">
      <alignment horizontal="center" vertical="center" wrapText="1"/>
      <protection hidden="1"/>
    </xf>
    <xf numFmtId="0" fontId="6" fillId="0" borderId="55" xfId="0" applyFont="1" applyBorder="1" applyAlignment="1" applyProtection="1">
      <alignment horizontal="justify" vertical="top"/>
      <protection hidden="1"/>
    </xf>
    <xf numFmtId="0" fontId="4" fillId="5" borderId="55" xfId="0" applyFont="1" applyFill="1" applyBorder="1" applyAlignment="1" applyProtection="1">
      <alignment horizontal="justify" vertical="top" wrapText="1"/>
      <protection hidden="1"/>
    </xf>
    <xf numFmtId="0" fontId="6" fillId="0" borderId="55" xfId="0" applyFont="1" applyBorder="1" applyAlignment="1" applyProtection="1">
      <alignment horizontal="justify" vertical="top" wrapText="1"/>
      <protection hidden="1"/>
    </xf>
    <xf numFmtId="0" fontId="6" fillId="6" borderId="55" xfId="0" applyFont="1" applyFill="1" applyBorder="1" applyAlignment="1" applyProtection="1">
      <alignment horizontal="center" vertical="top" wrapText="1"/>
      <protection hidden="1"/>
    </xf>
    <xf numFmtId="0" fontId="6" fillId="0" borderId="55" xfId="0" applyFont="1" applyBorder="1" applyAlignment="1" applyProtection="1">
      <alignment horizontal="center" vertical="top" wrapText="1"/>
      <protection locked="0"/>
    </xf>
    <xf numFmtId="0" fontId="6" fillId="0" borderId="55" xfId="0" applyFont="1" applyBorder="1" applyAlignment="1" applyProtection="1">
      <alignment horizontal="left" vertical="top"/>
      <protection hidden="1"/>
    </xf>
    <xf numFmtId="0" fontId="6" fillId="5" borderId="55" xfId="0" applyFont="1" applyFill="1" applyBorder="1" applyAlignment="1" applyProtection="1">
      <alignment horizontal="center" vertical="center" wrapText="1"/>
      <protection hidden="1"/>
    </xf>
    <xf numFmtId="0" fontId="6" fillId="5" borderId="55" xfId="0" applyFont="1" applyFill="1" applyBorder="1" applyAlignment="1" applyProtection="1">
      <alignment horizontal="justify" vertical="top" wrapText="1"/>
      <protection hidden="1"/>
    </xf>
    <xf numFmtId="0" fontId="6" fillId="5" borderId="55" xfId="0" applyFont="1" applyFill="1" applyBorder="1" applyAlignment="1" applyProtection="1">
      <alignment horizontal="justify" vertical="top"/>
      <protection hidden="1"/>
    </xf>
    <xf numFmtId="0" fontId="4" fillId="0" borderId="55" xfId="0" applyFont="1" applyBorder="1" applyAlignment="1" applyProtection="1">
      <alignment horizontal="justify" vertical="top"/>
      <protection hidden="1"/>
    </xf>
    <xf numFmtId="0" fontId="4" fillId="0" borderId="55" xfId="0" applyFont="1" applyBorder="1" applyAlignment="1" applyProtection="1">
      <alignment horizontal="justify" vertical="top" wrapText="1"/>
      <protection hidden="1"/>
    </xf>
    <xf numFmtId="0" fontId="9" fillId="0" borderId="55" xfId="0" applyFont="1" applyBorder="1" applyAlignment="1" applyProtection="1">
      <alignment horizontal="justify" vertical="top" wrapText="1"/>
      <protection hidden="1"/>
    </xf>
    <xf numFmtId="0" fontId="10" fillId="0" borderId="55" xfId="0" applyFont="1" applyBorder="1" applyAlignment="1" applyProtection="1">
      <alignment horizontal="justify" vertical="top"/>
      <protection hidden="1"/>
    </xf>
    <xf numFmtId="0" fontId="10" fillId="0" borderId="55" xfId="0" applyFont="1" applyBorder="1" applyAlignment="1" applyProtection="1">
      <alignment horizontal="justify" vertical="top" wrapText="1"/>
      <protection hidden="1"/>
    </xf>
    <xf numFmtId="0" fontId="6" fillId="0" borderId="38" xfId="0" applyFont="1" applyBorder="1" applyAlignment="1" applyProtection="1">
      <alignment horizontal="justify" vertical="top" wrapText="1"/>
      <protection hidden="1"/>
    </xf>
    <xf numFmtId="0" fontId="6" fillId="0" borderId="58" xfId="0" applyFont="1" applyBorder="1" applyAlignment="1" applyProtection="1">
      <alignment horizontal="center" vertical="center" wrapText="1"/>
      <protection hidden="1"/>
    </xf>
    <xf numFmtId="0" fontId="6" fillId="0" borderId="59" xfId="0" applyFont="1" applyBorder="1" applyAlignment="1" applyProtection="1">
      <alignment horizontal="center" vertical="top" wrapText="1"/>
      <protection locked="0"/>
    </xf>
    <xf numFmtId="2" fontId="6" fillId="5" borderId="58" xfId="0" applyNumberFormat="1" applyFont="1" applyFill="1" applyBorder="1" applyAlignment="1" applyProtection="1">
      <alignment horizontal="center" vertical="center" wrapText="1"/>
      <protection hidden="1"/>
    </xf>
    <xf numFmtId="2" fontId="6" fillId="0" borderId="58" xfId="0" applyNumberFormat="1" applyFont="1" applyBorder="1" applyAlignment="1" applyProtection="1">
      <alignment horizontal="center" vertical="center" wrapText="1"/>
      <protection hidden="1"/>
    </xf>
    <xf numFmtId="0" fontId="4" fillId="5" borderId="55" xfId="0" applyFont="1" applyFill="1" applyBorder="1" applyAlignment="1" applyProtection="1">
      <alignment horizontal="center" vertical="center" wrapText="1"/>
      <protection hidden="1"/>
    </xf>
    <xf numFmtId="0" fontId="8" fillId="11" borderId="55" xfId="0" applyFont="1" applyFill="1" applyBorder="1" applyAlignment="1" applyProtection="1">
      <alignment horizontal="center" vertical="top" wrapText="1"/>
      <protection hidden="1"/>
    </xf>
    <xf numFmtId="0" fontId="8" fillId="11" borderId="39" xfId="0" applyFont="1" applyFill="1" applyBorder="1" applyAlignment="1" applyProtection="1">
      <alignment horizontal="center" vertical="top" wrapText="1"/>
      <protection hidden="1"/>
    </xf>
    <xf numFmtId="0" fontId="8" fillId="11" borderId="59" xfId="0" applyFont="1" applyFill="1" applyBorder="1" applyAlignment="1" applyProtection="1">
      <alignment horizontal="center" vertical="top" wrapText="1"/>
      <protection hidden="1"/>
    </xf>
    <xf numFmtId="0" fontId="8" fillId="11" borderId="39" xfId="0" applyFont="1" applyFill="1" applyBorder="1" applyAlignment="1" applyProtection="1">
      <alignment horizontal="center" vertical="center" wrapText="1"/>
      <protection hidden="1"/>
    </xf>
    <xf numFmtId="0" fontId="8" fillId="11" borderId="61" xfId="0" applyFont="1" applyFill="1" applyBorder="1" applyAlignment="1" applyProtection="1">
      <alignment horizontal="center" vertical="center" wrapText="1"/>
      <protection hidden="1"/>
    </xf>
    <xf numFmtId="2" fontId="6" fillId="5" borderId="66" xfId="0" applyNumberFormat="1" applyFont="1" applyFill="1" applyBorder="1" applyAlignment="1" applyProtection="1">
      <alignment horizontal="center" vertical="center" wrapText="1"/>
      <protection hidden="1"/>
    </xf>
    <xf numFmtId="0" fontId="6" fillId="5" borderId="67" xfId="0" applyFont="1" applyFill="1" applyBorder="1" applyAlignment="1" applyProtection="1">
      <alignment horizontal="center" vertical="center" wrapText="1"/>
      <protection hidden="1"/>
    </xf>
    <xf numFmtId="0" fontId="6" fillId="0" borderId="67" xfId="0" applyFont="1" applyBorder="1" applyAlignment="1" applyProtection="1">
      <alignment horizontal="justify" vertical="top"/>
      <protection hidden="1"/>
    </xf>
    <xf numFmtId="0" fontId="4" fillId="5" borderId="67" xfId="0" applyFont="1" applyFill="1" applyBorder="1" applyAlignment="1" applyProtection="1">
      <alignment horizontal="center" vertical="center" wrapText="1"/>
      <protection hidden="1"/>
    </xf>
    <xf numFmtId="0" fontId="6" fillId="6" borderId="67" xfId="0" applyFont="1" applyFill="1" applyBorder="1" applyAlignment="1" applyProtection="1">
      <alignment horizontal="center" vertical="top" wrapText="1"/>
      <protection hidden="1"/>
    </xf>
    <xf numFmtId="0" fontId="6" fillId="0" borderId="67" xfId="0" applyFont="1" applyBorder="1" applyAlignment="1" applyProtection="1">
      <alignment horizontal="center" vertical="top" wrapText="1"/>
      <protection locked="0"/>
    </xf>
    <xf numFmtId="2" fontId="7" fillId="7" borderId="68" xfId="0" quotePrefix="1" applyNumberFormat="1" applyFont="1" applyFill="1" applyBorder="1" applyAlignment="1" applyProtection="1">
      <alignment horizontal="center" vertical="center" wrapText="1"/>
      <protection hidden="1"/>
    </xf>
    <xf numFmtId="0" fontId="7" fillId="7" borderId="34" xfId="0" applyFont="1" applyFill="1" applyBorder="1" applyAlignment="1" applyProtection="1">
      <alignment horizontal="center" vertical="center" wrapText="1"/>
      <protection hidden="1"/>
    </xf>
    <xf numFmtId="0" fontId="7" fillId="7" borderId="34" xfId="0" applyFont="1" applyFill="1" applyBorder="1" applyAlignment="1" applyProtection="1">
      <alignment horizontal="justify" vertical="top"/>
      <protection hidden="1"/>
    </xf>
    <xf numFmtId="0" fontId="5" fillId="7" borderId="34" xfId="0" applyFont="1" applyFill="1" applyBorder="1" applyAlignment="1" applyProtection="1">
      <alignment horizontal="justify" vertical="top" wrapText="1"/>
      <protection hidden="1"/>
    </xf>
    <xf numFmtId="0" fontId="7" fillId="7" borderId="34" xfId="0" applyFont="1" applyFill="1" applyBorder="1" applyAlignment="1" applyProtection="1">
      <alignment horizontal="justify" vertical="top" wrapText="1"/>
      <protection hidden="1"/>
    </xf>
    <xf numFmtId="0" fontId="7" fillId="7" borderId="34" xfId="0" applyFont="1" applyFill="1" applyBorder="1" applyAlignment="1" applyProtection="1">
      <alignment horizontal="center" vertical="top" wrapText="1"/>
      <protection hidden="1"/>
    </xf>
    <xf numFmtId="0" fontId="7" fillId="7" borderId="69" xfId="0" applyFont="1" applyFill="1" applyBorder="1" applyAlignment="1" applyProtection="1">
      <alignment horizontal="center" vertical="top" wrapText="1"/>
      <protection hidden="1"/>
    </xf>
    <xf numFmtId="0" fontId="6" fillId="0" borderId="64"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6" fillId="0" borderId="65" xfId="0" applyFont="1" applyBorder="1" applyAlignment="1" applyProtection="1">
      <alignment horizontal="justify" vertical="top"/>
      <protection hidden="1"/>
    </xf>
    <xf numFmtId="0" fontId="6" fillId="0" borderId="65" xfId="0" applyFont="1" applyBorder="1" applyAlignment="1" applyProtection="1">
      <alignment horizontal="justify" vertical="top" wrapText="1"/>
      <protection hidden="1"/>
    </xf>
    <xf numFmtId="0" fontId="6" fillId="6" borderId="65" xfId="0" applyFont="1" applyFill="1" applyBorder="1" applyAlignment="1" applyProtection="1">
      <alignment horizontal="center" vertical="top" wrapText="1"/>
      <protection hidden="1"/>
    </xf>
    <xf numFmtId="0" fontId="6" fillId="0" borderId="65" xfId="0" applyFont="1" applyBorder="1" applyAlignment="1" applyProtection="1">
      <alignment horizontal="center" vertical="top" wrapText="1"/>
      <protection locked="0"/>
    </xf>
    <xf numFmtId="0" fontId="6" fillId="0" borderId="62" xfId="0" applyFont="1" applyBorder="1" applyAlignment="1" applyProtection="1">
      <alignment horizontal="center" vertical="top" wrapText="1"/>
      <protection locked="0"/>
    </xf>
    <xf numFmtId="0" fontId="6" fillId="0" borderId="65" xfId="0" applyFont="1" applyBorder="1" applyAlignment="1" applyProtection="1">
      <alignment horizontal="left" vertical="top"/>
      <protection hidden="1"/>
    </xf>
    <xf numFmtId="0" fontId="6" fillId="5" borderId="65" xfId="0" applyFont="1" applyFill="1" applyBorder="1" applyAlignment="1" applyProtection="1">
      <alignment horizontal="center" vertical="center" wrapText="1"/>
      <protection hidden="1"/>
    </xf>
    <xf numFmtId="0" fontId="6" fillId="5" borderId="65" xfId="0" applyFont="1" applyFill="1" applyBorder="1" applyAlignment="1" applyProtection="1">
      <alignment horizontal="justify" vertical="top" wrapText="1"/>
      <protection hidden="1"/>
    </xf>
    <xf numFmtId="0" fontId="6" fillId="5" borderId="65" xfId="0" applyFont="1" applyFill="1" applyBorder="1" applyAlignment="1" applyProtection="1">
      <alignment horizontal="justify" vertical="top"/>
      <protection hidden="1"/>
    </xf>
    <xf numFmtId="2" fontId="6" fillId="5" borderId="64" xfId="0" applyNumberFormat="1" applyFont="1" applyFill="1" applyBorder="1" applyAlignment="1" applyProtection="1">
      <alignment horizontal="center" vertical="center" wrapText="1"/>
      <protection hidden="1"/>
    </xf>
    <xf numFmtId="0" fontId="4" fillId="5" borderId="65" xfId="0" applyFont="1" applyFill="1" applyBorder="1" applyAlignment="1" applyProtection="1">
      <alignment horizontal="left" vertical="center" wrapText="1"/>
      <protection hidden="1"/>
    </xf>
    <xf numFmtId="0" fontId="6" fillId="5" borderId="65" xfId="0" applyFont="1" applyFill="1" applyBorder="1" applyAlignment="1" applyProtection="1">
      <alignment horizontal="left" vertical="center" wrapText="1"/>
      <protection hidden="1"/>
    </xf>
    <xf numFmtId="0" fontId="4" fillId="0" borderId="65" xfId="0" applyFont="1" applyBorder="1" applyAlignment="1" applyProtection="1">
      <alignment horizontal="justify" vertical="top"/>
      <protection hidden="1"/>
    </xf>
    <xf numFmtId="0" fontId="4" fillId="0" borderId="65" xfId="0" applyFont="1" applyBorder="1" applyAlignment="1" applyProtection="1">
      <alignment horizontal="justify" vertical="top" wrapText="1"/>
      <protection hidden="1"/>
    </xf>
    <xf numFmtId="0" fontId="10" fillId="0" borderId="65" xfId="0" applyFont="1" applyBorder="1" applyAlignment="1" applyProtection="1">
      <alignment horizontal="justify" vertical="top" wrapText="1"/>
      <protection hidden="1"/>
    </xf>
    <xf numFmtId="2" fontId="6" fillId="0" borderId="64" xfId="0" applyNumberFormat="1" applyFont="1" applyBorder="1" applyAlignment="1" applyProtection="1">
      <alignment horizontal="center" vertical="center" wrapText="1"/>
      <protection hidden="1"/>
    </xf>
    <xf numFmtId="0" fontId="4" fillId="0" borderId="65" xfId="0" applyFont="1" applyBorder="1" applyAlignment="1" applyProtection="1">
      <alignment horizontal="left" vertical="top" wrapText="1"/>
      <protection hidden="1"/>
    </xf>
    <xf numFmtId="0" fontId="10" fillId="0" borderId="65" xfId="0" applyFont="1" applyBorder="1" applyAlignment="1" applyProtection="1">
      <alignment horizontal="left" vertical="top" wrapText="1"/>
      <protection hidden="1"/>
    </xf>
    <xf numFmtId="0" fontId="6" fillId="0" borderId="66"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6" fillId="0" borderId="67" xfId="0" applyFont="1" applyBorder="1" applyAlignment="1" applyProtection="1">
      <alignment horizontal="justify" vertical="top" wrapText="1"/>
      <protection hidden="1"/>
    </xf>
    <xf numFmtId="0" fontId="6" fillId="0" borderId="63" xfId="0" applyFont="1" applyBorder="1" applyAlignment="1" applyProtection="1">
      <alignment horizontal="center" vertical="top" wrapText="1"/>
      <protection locked="0"/>
    </xf>
    <xf numFmtId="0" fontId="4" fillId="5" borderId="67" xfId="0" applyFont="1" applyFill="1" applyBorder="1" applyAlignment="1" applyProtection="1">
      <alignment horizontal="justify" vertical="top"/>
      <protection hidden="1"/>
    </xf>
    <xf numFmtId="0" fontId="4" fillId="5" borderId="67" xfId="0" applyFont="1" applyFill="1" applyBorder="1" applyAlignment="1" applyProtection="1">
      <alignment horizontal="justify" vertical="top" wrapText="1"/>
      <protection hidden="1"/>
    </xf>
    <xf numFmtId="0" fontId="9" fillId="0" borderId="67" xfId="0" applyFont="1" applyBorder="1" applyAlignment="1" applyProtection="1">
      <alignment horizontal="justify" vertical="top" wrapText="1"/>
      <protection hidden="1"/>
    </xf>
    <xf numFmtId="0" fontId="4" fillId="0" borderId="67" xfId="0" applyFont="1" applyBorder="1" applyAlignment="1" applyProtection="1">
      <alignment horizontal="justify" vertical="top"/>
      <protection hidden="1"/>
    </xf>
    <xf numFmtId="0" fontId="4" fillId="0" borderId="67" xfId="0" applyFont="1" applyBorder="1" applyAlignment="1" applyProtection="1">
      <alignment horizontal="justify" vertical="top" wrapText="1"/>
      <protection hidden="1"/>
    </xf>
    <xf numFmtId="0" fontId="10" fillId="0" borderId="67" xfId="0" applyFont="1" applyBorder="1" applyAlignment="1" applyProtection="1">
      <alignment horizontal="justify" vertical="top"/>
      <protection hidden="1"/>
    </xf>
    <xf numFmtId="0" fontId="10" fillId="0" borderId="67" xfId="0" applyFont="1" applyBorder="1" applyAlignment="1" applyProtection="1">
      <alignment horizontal="justify" vertical="top" wrapText="1"/>
      <protection hidden="1"/>
    </xf>
    <xf numFmtId="2" fontId="6" fillId="0" borderId="66" xfId="0" applyNumberFormat="1"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wrapText="1"/>
      <protection hidden="1"/>
    </xf>
    <xf numFmtId="0" fontId="6" fillId="0" borderId="24" xfId="0" applyFont="1" applyBorder="1" applyAlignment="1" applyProtection="1">
      <alignment horizontal="justify" vertical="top"/>
      <protection hidden="1"/>
    </xf>
    <xf numFmtId="0" fontId="4" fillId="0" borderId="24" xfId="0" applyFont="1" applyBorder="1" applyAlignment="1" applyProtection="1">
      <alignment horizontal="justify" vertical="top" wrapText="1"/>
      <protection hidden="1"/>
    </xf>
    <xf numFmtId="0" fontId="10" fillId="0" borderId="24" xfId="0" applyFont="1" applyBorder="1" applyAlignment="1" applyProtection="1">
      <alignment horizontal="justify" vertical="top" wrapText="1"/>
      <protection hidden="1"/>
    </xf>
    <xf numFmtId="0" fontId="10" fillId="6" borderId="24" xfId="0" applyFont="1" applyFill="1" applyBorder="1" applyAlignment="1" applyProtection="1">
      <alignment horizontal="center" vertical="center" wrapText="1"/>
      <protection hidden="1"/>
    </xf>
    <xf numFmtId="0" fontId="6" fillId="0" borderId="24" xfId="0" applyFont="1" applyBorder="1" applyAlignment="1" applyProtection="1">
      <alignment horizontal="center" vertical="top" wrapText="1"/>
      <protection locked="0"/>
    </xf>
    <xf numFmtId="0" fontId="6" fillId="0" borderId="25" xfId="0" applyFont="1" applyBorder="1" applyAlignment="1" applyProtection="1">
      <alignment horizontal="center" vertical="top" wrapText="1"/>
      <protection locked="0"/>
    </xf>
    <xf numFmtId="0" fontId="6" fillId="6" borderId="24" xfId="0" applyFont="1" applyFill="1" applyBorder="1" applyAlignment="1" applyProtection="1">
      <alignment horizontal="center" vertical="top" wrapText="1"/>
      <protection hidden="1"/>
    </xf>
    <xf numFmtId="0" fontId="8" fillId="4" borderId="34" xfId="0" applyFont="1" applyFill="1" applyBorder="1" applyAlignment="1" applyProtection="1">
      <alignment horizontal="center" vertical="top" wrapText="1"/>
      <protection hidden="1"/>
    </xf>
    <xf numFmtId="0" fontId="8" fillId="4" borderId="69" xfId="0" applyFont="1" applyFill="1" applyBorder="1" applyAlignment="1" applyProtection="1">
      <alignment horizontal="center" vertical="top" wrapText="1"/>
      <protection hidden="1"/>
    </xf>
    <xf numFmtId="0" fontId="8" fillId="4" borderId="34" xfId="0" applyFont="1" applyFill="1" applyBorder="1" applyAlignment="1" applyProtection="1">
      <alignment horizontal="center" vertical="center" wrapText="1"/>
      <protection hidden="1"/>
    </xf>
    <xf numFmtId="0" fontId="8" fillId="4" borderId="69" xfId="0" applyFont="1" applyFill="1" applyBorder="1" applyAlignment="1" applyProtection="1">
      <alignment horizontal="center" vertical="center" wrapText="1"/>
      <protection hidden="1"/>
    </xf>
    <xf numFmtId="0" fontId="8" fillId="6" borderId="38" xfId="0" applyFont="1" applyFill="1" applyBorder="1" applyAlignment="1" applyProtection="1">
      <alignment horizontal="center" vertical="center" wrapText="1"/>
      <protection hidden="1"/>
    </xf>
    <xf numFmtId="0" fontId="8" fillId="4" borderId="38" xfId="0" applyFont="1" applyFill="1" applyBorder="1" applyAlignment="1" applyProtection="1">
      <alignment horizontal="center" vertical="top" wrapText="1"/>
      <protection hidden="1"/>
    </xf>
    <xf numFmtId="0" fontId="6" fillId="4" borderId="57" xfId="0" applyFont="1" applyFill="1" applyBorder="1" applyAlignment="1" applyProtection="1">
      <alignment horizontal="left" vertical="top" wrapText="1"/>
      <protection hidden="1"/>
    </xf>
    <xf numFmtId="0" fontId="6" fillId="11" borderId="61" xfId="0" applyFont="1" applyFill="1" applyBorder="1" applyAlignment="1" applyProtection="1">
      <alignment horizontal="left" vertical="top" wrapText="1"/>
      <protection hidden="1"/>
    </xf>
    <xf numFmtId="0" fontId="6" fillId="4" borderId="69" xfId="0" applyFont="1" applyFill="1" applyBorder="1" applyAlignment="1" applyProtection="1">
      <alignment horizontal="left" vertical="top" wrapText="1"/>
      <protection hidden="1"/>
    </xf>
    <xf numFmtId="0" fontId="8" fillId="4" borderId="57" xfId="0" applyFont="1" applyFill="1" applyBorder="1" applyAlignment="1" applyProtection="1">
      <alignment horizontal="center" vertical="top" wrapText="1"/>
      <protection hidden="1"/>
    </xf>
    <xf numFmtId="0" fontId="8" fillId="11" borderId="61" xfId="0" applyFont="1" applyFill="1" applyBorder="1" applyAlignment="1" applyProtection="1">
      <alignment horizontal="center" vertical="top" wrapText="1"/>
      <protection hidden="1"/>
    </xf>
    <xf numFmtId="0" fontId="6" fillId="0" borderId="0" xfId="0" applyFont="1" applyAlignment="1" applyProtection="1">
      <alignment horizontal="justify" vertical="top" wrapText="1"/>
      <protection hidden="1"/>
    </xf>
    <xf numFmtId="9" fontId="7" fillId="10" borderId="30" xfId="0" applyNumberFormat="1" applyFont="1" applyFill="1" applyBorder="1" applyAlignment="1" applyProtection="1">
      <alignment horizontal="center" vertical="center" wrapText="1"/>
      <protection hidden="1"/>
    </xf>
    <xf numFmtId="0" fontId="6" fillId="0" borderId="63" xfId="0" applyFont="1" applyBorder="1" applyAlignment="1" applyProtection="1">
      <alignment horizontal="left" vertical="top" wrapText="1"/>
      <protection locked="0"/>
    </xf>
    <xf numFmtId="0" fontId="6" fillId="0" borderId="59" xfId="0" applyFont="1" applyBorder="1" applyAlignment="1" applyProtection="1">
      <alignment horizontal="left" vertical="top" wrapText="1"/>
      <protection locked="0"/>
    </xf>
    <xf numFmtId="0" fontId="6" fillId="0" borderId="62" xfId="0" applyFont="1" applyBorder="1" applyAlignment="1" applyProtection="1">
      <alignment horizontal="left" vertical="top" wrapText="1"/>
      <protection locked="0"/>
    </xf>
    <xf numFmtId="0" fontId="3" fillId="3" borderId="47" xfId="0" applyFont="1" applyFill="1" applyBorder="1" applyAlignment="1" applyProtection="1">
      <alignment horizontal="center" vertical="center"/>
      <protection hidden="1"/>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vertical="top" wrapText="1"/>
      <protection hidden="1"/>
    </xf>
    <xf numFmtId="0" fontId="3" fillId="3" borderId="32" xfId="0" applyFont="1" applyFill="1" applyBorder="1" applyAlignment="1" applyProtection="1">
      <alignment horizontal="center" vertical="center" wrapText="1"/>
      <protection hidden="1"/>
    </xf>
    <xf numFmtId="9" fontId="7" fillId="10" borderId="70" xfId="0" applyNumberFormat="1" applyFont="1" applyFill="1" applyBorder="1" applyAlignment="1" applyProtection="1">
      <alignment horizontal="center" vertical="center" wrapText="1"/>
      <protection hidden="1"/>
    </xf>
    <xf numFmtId="9" fontId="7" fillId="10" borderId="71" xfId="0" applyNumberFormat="1" applyFont="1" applyFill="1" applyBorder="1" applyAlignment="1" applyProtection="1">
      <alignment horizontal="center" vertical="center" wrapText="1"/>
      <protection hidden="1"/>
    </xf>
    <xf numFmtId="9" fontId="7" fillId="10" borderId="72" xfId="0" applyNumberFormat="1" applyFont="1" applyFill="1" applyBorder="1" applyAlignment="1" applyProtection="1">
      <alignment horizontal="center" vertical="center" wrapText="1"/>
      <protection hidden="1"/>
    </xf>
    <xf numFmtId="0" fontId="3" fillId="3" borderId="51" xfId="0" applyFont="1" applyFill="1" applyBorder="1" applyAlignment="1" applyProtection="1">
      <alignment horizontal="center" vertical="center" wrapText="1"/>
      <protection hidden="1"/>
    </xf>
    <xf numFmtId="0" fontId="3" fillId="3" borderId="33" xfId="0" applyFont="1" applyFill="1" applyBorder="1" applyAlignment="1" applyProtection="1">
      <alignment horizontal="center" vertical="center"/>
      <protection hidden="1"/>
    </xf>
    <xf numFmtId="0" fontId="6" fillId="4" borderId="73" xfId="1" applyNumberFormat="1" applyFont="1" applyFill="1" applyBorder="1" applyAlignment="1" applyProtection="1">
      <alignment horizontal="center" vertical="center" wrapText="1"/>
      <protection hidden="1"/>
    </xf>
    <xf numFmtId="10" fontId="6" fillId="4" borderId="74" xfId="1" applyNumberFormat="1" applyFont="1" applyFill="1" applyBorder="1" applyAlignment="1" applyProtection="1">
      <alignment horizontal="center" vertical="center" wrapText="1"/>
      <protection hidden="1"/>
    </xf>
    <xf numFmtId="0" fontId="6" fillId="4" borderId="75" xfId="0" applyFont="1" applyFill="1" applyBorder="1" applyAlignment="1" applyProtection="1">
      <alignment horizontal="center" vertical="center"/>
      <protection hidden="1"/>
    </xf>
    <xf numFmtId="0" fontId="6" fillId="0" borderId="76" xfId="0" applyFont="1" applyBorder="1" applyProtection="1">
      <protection hidden="1"/>
    </xf>
    <xf numFmtId="9" fontId="7" fillId="10" borderId="82" xfId="0" applyNumberFormat="1" applyFont="1" applyFill="1" applyBorder="1" applyAlignment="1" applyProtection="1">
      <alignment horizontal="center" vertical="center" wrapText="1"/>
      <protection hidden="1"/>
    </xf>
    <xf numFmtId="9" fontId="7" fillId="10" borderId="83" xfId="0" applyNumberFormat="1" applyFont="1" applyFill="1" applyBorder="1" applyAlignment="1" applyProtection="1">
      <alignment horizontal="center" vertical="center" wrapText="1"/>
      <protection hidden="1"/>
    </xf>
    <xf numFmtId="0" fontId="3" fillId="3" borderId="85" xfId="0" applyFont="1" applyFill="1" applyBorder="1" applyAlignment="1" applyProtection="1">
      <alignment horizontal="center" vertical="center" wrapText="1"/>
      <protection hidden="1"/>
    </xf>
    <xf numFmtId="0" fontId="3" fillId="3" borderId="92" xfId="0" applyFont="1" applyFill="1" applyBorder="1" applyAlignment="1" applyProtection="1">
      <alignment horizontal="center" vertical="center" wrapText="1"/>
      <protection hidden="1"/>
    </xf>
    <xf numFmtId="0" fontId="7" fillId="4" borderId="74" xfId="1" applyNumberFormat="1" applyFont="1" applyFill="1" applyBorder="1" applyAlignment="1" applyProtection="1">
      <alignment horizontal="center" vertical="center" wrapText="1"/>
      <protection hidden="1"/>
    </xf>
    <xf numFmtId="0" fontId="3" fillId="3" borderId="44" xfId="1" applyNumberFormat="1" applyFont="1" applyFill="1" applyBorder="1" applyAlignment="1" applyProtection="1">
      <alignment horizontal="center" vertical="center"/>
      <protection hidden="1"/>
    </xf>
    <xf numFmtId="0" fontId="6" fillId="0" borderId="6" xfId="0" applyFont="1" applyBorder="1" applyAlignment="1" applyProtection="1">
      <alignment horizontal="justify" vertical="top" wrapText="1"/>
      <protection hidden="1"/>
    </xf>
    <xf numFmtId="0" fontId="6" fillId="0" borderId="7" xfId="0" applyFont="1" applyBorder="1" applyAlignment="1" applyProtection="1">
      <alignment horizontal="justify" vertical="top" wrapText="1"/>
      <protection hidden="1"/>
    </xf>
    <xf numFmtId="0" fontId="6" fillId="0" borderId="8" xfId="0" applyFont="1" applyBorder="1" applyAlignment="1" applyProtection="1">
      <alignment horizontal="justify" vertical="top" wrapText="1"/>
      <protection hidden="1"/>
    </xf>
    <xf numFmtId="0" fontId="6" fillId="0" borderId="9"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6" fillId="0" borderId="10" xfId="0" applyFont="1" applyBorder="1" applyAlignment="1" applyProtection="1">
      <alignment horizontal="justify" vertical="top" wrapText="1"/>
      <protection hidden="1"/>
    </xf>
    <xf numFmtId="0" fontId="6" fillId="0" borderId="11" xfId="0" applyFont="1" applyBorder="1" applyAlignment="1" applyProtection="1">
      <alignment horizontal="justify" vertical="top" wrapText="1"/>
      <protection hidden="1"/>
    </xf>
    <xf numFmtId="0" fontId="6" fillId="0" borderId="12" xfId="0" applyFont="1" applyBorder="1" applyAlignment="1" applyProtection="1">
      <alignment horizontal="justify" vertical="top" wrapText="1"/>
      <protection hidden="1"/>
    </xf>
    <xf numFmtId="0" fontId="6" fillId="0" borderId="13" xfId="0" applyFont="1" applyBorder="1" applyAlignment="1" applyProtection="1">
      <alignment horizontal="justify" vertical="top" wrapText="1"/>
      <protection hidden="1"/>
    </xf>
    <xf numFmtId="0" fontId="6" fillId="2" borderId="9" xfId="0" applyFont="1" applyFill="1" applyBorder="1" applyAlignment="1" applyProtection="1">
      <alignment horizontal="center" vertical="justify"/>
      <protection hidden="1"/>
    </xf>
    <xf numFmtId="0" fontId="6" fillId="2" borderId="0" xfId="0" applyFont="1" applyFill="1" applyAlignment="1" applyProtection="1">
      <alignment horizontal="center" vertical="justify"/>
      <protection hidden="1"/>
    </xf>
    <xf numFmtId="0" fontId="6" fillId="2" borderId="10" xfId="0" applyFont="1" applyFill="1" applyBorder="1" applyAlignment="1" applyProtection="1">
      <alignment horizontal="center" vertical="justify"/>
      <protection hidden="1"/>
    </xf>
    <xf numFmtId="0" fontId="3" fillId="3" borderId="5" xfId="0" applyFont="1" applyFill="1" applyBorder="1" applyAlignment="1" applyProtection="1">
      <alignment horizontal="center" vertical="center"/>
      <protection hidden="1"/>
    </xf>
    <xf numFmtId="0" fontId="3" fillId="3" borderId="0" xfId="0" applyFont="1" applyFill="1" applyAlignment="1" applyProtection="1">
      <alignment horizontal="center" vertical="center"/>
      <protection hidden="1"/>
    </xf>
    <xf numFmtId="0" fontId="15" fillId="2" borderId="9" xfId="0" applyFont="1" applyFill="1" applyBorder="1" applyAlignment="1" applyProtection="1">
      <alignment horizontal="center" vertical="center"/>
      <protection hidden="1"/>
    </xf>
    <xf numFmtId="0" fontId="15" fillId="2" borderId="0" xfId="0" applyFont="1" applyFill="1" applyAlignment="1" applyProtection="1">
      <alignment horizontal="center" vertical="center"/>
      <protection hidden="1"/>
    </xf>
    <xf numFmtId="0" fontId="15" fillId="2" borderId="10" xfId="0" applyFont="1" applyFill="1" applyBorder="1" applyAlignment="1" applyProtection="1">
      <alignment horizontal="center" vertical="center"/>
      <protection hidden="1"/>
    </xf>
    <xf numFmtId="0" fontId="6" fillId="2" borderId="9"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6" fillId="2" borderId="10" xfId="0" applyFont="1" applyFill="1" applyBorder="1" applyAlignment="1" applyProtection="1">
      <alignment horizontal="center" vertical="center"/>
      <protection hidden="1"/>
    </xf>
    <xf numFmtId="0" fontId="4" fillId="0" borderId="9" xfId="2" applyFont="1" applyBorder="1" applyAlignment="1" applyProtection="1">
      <alignment horizontal="justify" vertical="top" wrapText="1"/>
      <protection hidden="1"/>
    </xf>
    <xf numFmtId="0" fontId="4" fillId="0" borderId="0" xfId="2" applyFont="1" applyAlignment="1" applyProtection="1">
      <alignment horizontal="justify" vertical="top" wrapText="1"/>
      <protection hidden="1"/>
    </xf>
    <xf numFmtId="0" fontId="4" fillId="0" borderId="10" xfId="2" applyFont="1" applyBorder="1" applyAlignment="1" applyProtection="1">
      <alignment horizontal="justify" vertical="top" wrapText="1"/>
      <protection hidden="1"/>
    </xf>
    <xf numFmtId="0" fontId="4" fillId="0" borderId="11" xfId="2" applyFont="1" applyBorder="1" applyAlignment="1" applyProtection="1">
      <alignment horizontal="justify" vertical="top" wrapText="1"/>
      <protection hidden="1"/>
    </xf>
    <xf numFmtId="0" fontId="4" fillId="0" borderId="12" xfId="2" applyFont="1" applyBorder="1" applyAlignment="1" applyProtection="1">
      <alignment horizontal="justify" vertical="top" wrapText="1"/>
      <protection hidden="1"/>
    </xf>
    <xf numFmtId="0" fontId="4" fillId="0" borderId="13" xfId="2" applyFont="1" applyBorder="1" applyAlignment="1" applyProtection="1">
      <alignment horizontal="justify" vertical="top" wrapText="1"/>
      <protection hidden="1"/>
    </xf>
    <xf numFmtId="0" fontId="3" fillId="3" borderId="5" xfId="0" applyFont="1" applyFill="1" applyBorder="1" applyAlignment="1" applyProtection="1">
      <alignment horizontal="center"/>
      <protection hidden="1"/>
    </xf>
    <xf numFmtId="0" fontId="3" fillId="3" borderId="0" xfId="0" applyFont="1" applyFill="1" applyAlignment="1" applyProtection="1">
      <alignment horizontal="center"/>
      <protection hidden="1"/>
    </xf>
    <xf numFmtId="0" fontId="14" fillId="2" borderId="6" xfId="0" applyFont="1" applyFill="1" applyBorder="1" applyAlignment="1" applyProtection="1">
      <alignment horizontal="center" vertical="center"/>
      <protection hidden="1"/>
    </xf>
    <xf numFmtId="0" fontId="14" fillId="2" borderId="7" xfId="0" applyFont="1" applyFill="1" applyBorder="1" applyAlignment="1" applyProtection="1">
      <alignment horizontal="center" vertical="center"/>
      <protection hidden="1"/>
    </xf>
    <xf numFmtId="0" fontId="14" fillId="2" borderId="8" xfId="0"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center"/>
      <protection hidden="1"/>
    </xf>
    <xf numFmtId="0" fontId="14" fillId="2" borderId="0" xfId="0" applyFont="1" applyFill="1" applyAlignment="1" applyProtection="1">
      <alignment horizontal="center" vertical="center"/>
      <protection hidden="1"/>
    </xf>
    <xf numFmtId="0" fontId="14" fillId="2" borderId="10" xfId="0"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justify"/>
      <protection hidden="1"/>
    </xf>
    <xf numFmtId="0" fontId="14" fillId="2" borderId="0" xfId="0" applyFont="1" applyFill="1" applyAlignment="1" applyProtection="1">
      <alignment horizontal="center" vertical="justify"/>
      <protection hidden="1"/>
    </xf>
    <xf numFmtId="0" fontId="14" fillId="2" borderId="10" xfId="0" applyFont="1" applyFill="1" applyBorder="1" applyAlignment="1" applyProtection="1">
      <alignment horizontal="center" vertical="justify"/>
      <protection hidden="1"/>
    </xf>
    <xf numFmtId="0" fontId="3" fillId="3" borderId="6" xfId="2" applyFont="1" applyFill="1" applyBorder="1" applyAlignment="1" applyProtection="1">
      <alignment horizontal="center" vertical="top" wrapText="1"/>
      <protection hidden="1"/>
    </xf>
    <xf numFmtId="0" fontId="3" fillId="3" borderId="7" xfId="2" applyFont="1" applyFill="1" applyBorder="1" applyAlignment="1" applyProtection="1">
      <alignment horizontal="center" vertical="top" wrapText="1"/>
      <protection hidden="1"/>
    </xf>
    <xf numFmtId="0" fontId="3" fillId="3" borderId="8" xfId="2" applyFont="1" applyFill="1" applyBorder="1" applyAlignment="1" applyProtection="1">
      <alignment horizontal="center" vertical="top" wrapText="1"/>
      <protection hidden="1"/>
    </xf>
    <xf numFmtId="0" fontId="6" fillId="0" borderId="59" xfId="0" applyFont="1" applyBorder="1" applyAlignment="1" applyProtection="1">
      <alignment horizontal="center" vertical="top" wrapText="1"/>
      <protection locked="0"/>
    </xf>
    <xf numFmtId="0" fontId="6" fillId="0" borderId="62" xfId="0" applyFont="1" applyBorder="1" applyAlignment="1" applyProtection="1">
      <alignment horizontal="center" vertical="top" wrapText="1"/>
      <protection locked="0"/>
    </xf>
    <xf numFmtId="0" fontId="6" fillId="0" borderId="25" xfId="0" applyFont="1" applyBorder="1" applyAlignment="1" applyProtection="1">
      <alignment horizontal="center" vertical="top" wrapText="1"/>
      <protection locked="0"/>
    </xf>
    <xf numFmtId="0" fontId="6" fillId="0" borderId="63" xfId="0" applyFont="1" applyBorder="1" applyAlignment="1" applyProtection="1">
      <alignment horizontal="center" vertical="top" wrapText="1"/>
      <protection locked="0"/>
    </xf>
    <xf numFmtId="0" fontId="6" fillId="0" borderId="63" xfId="0" applyFont="1" applyBorder="1" applyAlignment="1" applyProtection="1">
      <alignment horizontal="center" vertical="top"/>
      <protection locked="0"/>
    </xf>
    <xf numFmtId="0" fontId="6" fillId="0" borderId="59" xfId="0" applyFont="1" applyBorder="1" applyAlignment="1" applyProtection="1">
      <alignment horizontal="center" vertical="top"/>
      <protection locked="0"/>
    </xf>
    <xf numFmtId="0" fontId="7" fillId="4" borderId="20" xfId="0" applyFont="1" applyFill="1" applyBorder="1" applyAlignment="1" applyProtection="1">
      <alignment horizontal="center" vertical="center" wrapText="1"/>
      <protection hidden="1"/>
    </xf>
    <xf numFmtId="0" fontId="7" fillId="4" borderId="21" xfId="0" applyFont="1" applyFill="1" applyBorder="1" applyAlignment="1" applyProtection="1">
      <alignment horizontal="center" vertical="center" wrapText="1"/>
      <protection hidden="1"/>
    </xf>
    <xf numFmtId="0" fontId="7" fillId="4" borderId="21" xfId="0" applyFont="1" applyFill="1" applyBorder="1" applyAlignment="1" applyProtection="1">
      <alignment horizontal="center" vertical="top" wrapText="1"/>
      <protection hidden="1"/>
    </xf>
    <xf numFmtId="0" fontId="7" fillId="4" borderId="22" xfId="0" applyFont="1" applyFill="1" applyBorder="1" applyAlignment="1" applyProtection="1">
      <alignment horizontal="center" vertical="top" wrapText="1"/>
      <protection hidden="1"/>
    </xf>
    <xf numFmtId="0" fontId="6" fillId="0" borderId="55" xfId="0" applyFont="1" applyBorder="1" applyAlignment="1" applyProtection="1">
      <alignment horizontal="justify" vertical="top" wrapText="1"/>
      <protection hidden="1"/>
    </xf>
    <xf numFmtId="0" fontId="6" fillId="0" borderId="55" xfId="0" applyFont="1" applyBorder="1" applyAlignment="1" applyProtection="1">
      <alignment horizontal="center" vertical="top" wrapText="1"/>
      <protection locked="0"/>
    </xf>
    <xf numFmtId="0" fontId="6" fillId="0" borderId="58"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55" xfId="0" applyFont="1" applyBorder="1" applyAlignment="1" applyProtection="1">
      <alignment horizontal="justify" vertical="top"/>
      <protection hidden="1"/>
    </xf>
    <xf numFmtId="0" fontId="4" fillId="5" borderId="55" xfId="0" applyFont="1" applyFill="1" applyBorder="1" applyAlignment="1" applyProtection="1">
      <alignment horizontal="justify" vertical="top" wrapText="1"/>
      <protection hidden="1"/>
    </xf>
    <xf numFmtId="0" fontId="6" fillId="6" borderId="55" xfId="0" applyFont="1" applyFill="1" applyBorder="1" applyAlignment="1" applyProtection="1">
      <alignment horizontal="center" vertical="top" wrapText="1"/>
      <protection hidden="1"/>
    </xf>
    <xf numFmtId="0" fontId="7" fillId="0" borderId="14"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4" xfId="0" applyFont="1" applyBorder="1" applyAlignment="1" applyProtection="1">
      <alignment horizontal="center" vertical="top" wrapText="1"/>
      <protection locked="0"/>
    </xf>
    <xf numFmtId="0" fontId="7" fillId="0" borderId="16" xfId="0" applyFont="1" applyBorder="1" applyAlignment="1" applyProtection="1">
      <alignment horizontal="center" vertical="top" wrapText="1"/>
      <protection locked="0"/>
    </xf>
    <xf numFmtId="0" fontId="3" fillId="3" borderId="14" xfId="0" applyFont="1" applyFill="1" applyBorder="1" applyAlignment="1" applyProtection="1">
      <alignment horizontal="center" vertical="top"/>
      <protection hidden="1"/>
    </xf>
    <xf numFmtId="0" fontId="3" fillId="3" borderId="15" xfId="0" applyFont="1" applyFill="1" applyBorder="1" applyAlignment="1" applyProtection="1">
      <alignment horizontal="center" vertical="top"/>
      <protection hidden="1"/>
    </xf>
    <xf numFmtId="0" fontId="3" fillId="3" borderId="16" xfId="0" applyFont="1" applyFill="1" applyBorder="1" applyAlignment="1" applyProtection="1">
      <alignment horizontal="center" vertical="top"/>
      <protection hidden="1"/>
    </xf>
    <xf numFmtId="0" fontId="7" fillId="4" borderId="14" xfId="0" applyFont="1" applyFill="1" applyBorder="1" applyAlignment="1" applyProtection="1">
      <alignment horizontal="center" vertical="top" wrapText="1"/>
      <protection hidden="1"/>
    </xf>
    <xf numFmtId="0" fontId="7" fillId="4" borderId="15" xfId="0" applyFont="1" applyFill="1" applyBorder="1" applyAlignment="1" applyProtection="1">
      <alignment horizontal="center" vertical="top" wrapText="1"/>
      <protection hidden="1"/>
    </xf>
    <xf numFmtId="0" fontId="7" fillId="4" borderId="16" xfId="0" applyFont="1" applyFill="1" applyBorder="1" applyAlignment="1" applyProtection="1">
      <alignment horizontal="center" vertical="top" wrapText="1"/>
      <protection hidden="1"/>
    </xf>
    <xf numFmtId="0" fontId="6" fillId="0" borderId="14" xfId="0" applyFont="1" applyBorder="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6" fillId="0" borderId="16" xfId="0" applyFont="1" applyBorder="1" applyAlignment="1" applyProtection="1">
      <alignment horizontal="center" vertical="top" wrapText="1"/>
      <protection locked="0"/>
    </xf>
    <xf numFmtId="0" fontId="3" fillId="3" borderId="52" xfId="0" applyFont="1" applyFill="1" applyBorder="1" applyAlignment="1" applyProtection="1">
      <alignment horizontal="center" vertical="top" wrapText="1"/>
      <protection hidden="1"/>
    </xf>
    <xf numFmtId="0" fontId="3" fillId="3" borderId="1" xfId="0" applyFont="1" applyFill="1" applyBorder="1" applyAlignment="1" applyProtection="1">
      <alignment horizontal="center" vertical="top" wrapText="1"/>
      <protection hidden="1"/>
    </xf>
    <xf numFmtId="0" fontId="6" fillId="0" borderId="57" xfId="0" applyFont="1" applyBorder="1" applyAlignment="1" applyProtection="1">
      <alignment horizontal="center" vertical="top" wrapText="1"/>
      <protection locked="0"/>
    </xf>
    <xf numFmtId="0" fontId="7" fillId="11" borderId="58" xfId="0" applyFont="1" applyFill="1" applyBorder="1" applyAlignment="1" applyProtection="1">
      <alignment horizontal="center" vertical="center" wrapText="1"/>
      <protection hidden="1"/>
    </xf>
    <xf numFmtId="0" fontId="7" fillId="11" borderId="55" xfId="0" applyFont="1" applyFill="1" applyBorder="1" applyAlignment="1" applyProtection="1">
      <alignment horizontal="center" vertical="center" wrapText="1"/>
      <protection hidden="1"/>
    </xf>
    <xf numFmtId="0" fontId="7" fillId="11" borderId="60" xfId="0" applyFont="1" applyFill="1" applyBorder="1" applyAlignment="1" applyProtection="1">
      <alignment horizontal="center" vertical="center" wrapText="1"/>
      <protection hidden="1"/>
    </xf>
    <xf numFmtId="0" fontId="7" fillId="11" borderId="39" xfId="0" applyFont="1" applyFill="1" applyBorder="1" applyAlignment="1" applyProtection="1">
      <alignment horizontal="center" vertical="center" wrapText="1"/>
      <protection hidden="1"/>
    </xf>
    <xf numFmtId="0" fontId="7" fillId="4" borderId="6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top" wrapText="1"/>
      <protection hidden="1"/>
    </xf>
    <xf numFmtId="0" fontId="7" fillId="4" borderId="56"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top" wrapText="1"/>
      <protection hidden="1"/>
    </xf>
    <xf numFmtId="0" fontId="4" fillId="0" borderId="55" xfId="0" applyFont="1" applyBorder="1" applyAlignment="1" applyProtection="1">
      <alignment horizontal="left" vertical="top" wrapText="1"/>
      <protection hidden="1"/>
    </xf>
    <xf numFmtId="0" fontId="6" fillId="0" borderId="64"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4" fillId="0" borderId="55" xfId="0" applyFont="1" applyBorder="1" applyAlignment="1" applyProtection="1">
      <alignment horizontal="justify" vertical="top"/>
      <protection hidden="1"/>
    </xf>
    <xf numFmtId="0" fontId="4" fillId="0" borderId="65" xfId="0" applyFont="1" applyBorder="1" applyAlignment="1" applyProtection="1">
      <alignment horizontal="justify" vertical="top"/>
      <protection hidden="1"/>
    </xf>
    <xf numFmtId="0" fontId="4" fillId="0" borderId="55" xfId="0" applyFont="1" applyBorder="1" applyAlignment="1" applyProtection="1">
      <alignment horizontal="justify" vertical="top" wrapText="1"/>
      <protection hidden="1"/>
    </xf>
    <xf numFmtId="0" fontId="4" fillId="0" borderId="65" xfId="0" applyFont="1" applyBorder="1" applyAlignment="1" applyProtection="1">
      <alignment horizontal="justify" vertical="top" wrapText="1"/>
      <protection hidden="1"/>
    </xf>
    <xf numFmtId="0" fontId="6" fillId="6" borderId="65" xfId="0" applyFont="1" applyFill="1" applyBorder="1" applyAlignment="1" applyProtection="1">
      <alignment horizontal="center" vertical="top" wrapText="1"/>
      <protection hidden="1"/>
    </xf>
    <xf numFmtId="0" fontId="6" fillId="0" borderId="65" xfId="0" applyFont="1" applyBorder="1" applyAlignment="1" applyProtection="1">
      <alignment horizontal="center" vertical="top" wrapText="1"/>
      <protection locked="0"/>
    </xf>
    <xf numFmtId="0" fontId="9" fillId="0" borderId="55" xfId="0" applyFont="1" applyBorder="1" applyAlignment="1" applyProtection="1">
      <alignment horizontal="justify" vertical="top" wrapText="1"/>
      <protection hidden="1"/>
    </xf>
    <xf numFmtId="0" fontId="9" fillId="0" borderId="65" xfId="0" applyFont="1" applyBorder="1" applyAlignment="1" applyProtection="1">
      <alignment horizontal="justify" vertical="top" wrapText="1"/>
      <protection hidden="1"/>
    </xf>
    <xf numFmtId="0" fontId="6" fillId="5" borderId="58" xfId="0" applyFont="1" applyFill="1" applyBorder="1" applyAlignment="1" applyProtection="1">
      <alignment horizontal="center" vertical="center" wrapText="1"/>
      <protection hidden="1"/>
    </xf>
    <xf numFmtId="0" fontId="6" fillId="5" borderId="64" xfId="0" applyFont="1" applyFill="1" applyBorder="1" applyAlignment="1" applyProtection="1">
      <alignment horizontal="center" vertical="center" wrapText="1"/>
      <protection hidden="1"/>
    </xf>
    <xf numFmtId="0" fontId="6" fillId="5" borderId="55" xfId="0" applyFont="1" applyFill="1" applyBorder="1" applyAlignment="1" applyProtection="1">
      <alignment horizontal="center" vertical="center" wrapText="1"/>
      <protection hidden="1"/>
    </xf>
    <xf numFmtId="0" fontId="6" fillId="5" borderId="65" xfId="0" applyFont="1" applyFill="1" applyBorder="1" applyAlignment="1" applyProtection="1">
      <alignment horizontal="center" vertical="center" wrapText="1"/>
      <protection hidden="1"/>
    </xf>
    <xf numFmtId="0" fontId="6" fillId="0" borderId="65" xfId="0" applyFont="1" applyBorder="1" applyAlignment="1" applyProtection="1">
      <alignment horizontal="justify" vertical="top"/>
      <protection hidden="1"/>
    </xf>
    <xf numFmtId="0" fontId="6" fillId="0" borderId="65" xfId="0" applyFont="1" applyBorder="1" applyAlignment="1" applyProtection="1">
      <alignment horizontal="justify" vertical="top" wrapText="1"/>
      <protection hidden="1"/>
    </xf>
    <xf numFmtId="0" fontId="4" fillId="5" borderId="55" xfId="0" applyFont="1" applyFill="1" applyBorder="1" applyAlignment="1" applyProtection="1">
      <alignment horizontal="justify" vertical="top"/>
      <protection hidden="1"/>
    </xf>
    <xf numFmtId="0" fontId="6" fillId="5" borderId="55" xfId="0" applyFont="1" applyFill="1" applyBorder="1" applyAlignment="1" applyProtection="1">
      <alignment horizontal="justify" vertical="top" wrapText="1"/>
      <protection hidden="1"/>
    </xf>
    <xf numFmtId="0" fontId="6" fillId="5" borderId="55" xfId="0" applyFont="1" applyFill="1" applyBorder="1" applyAlignment="1" applyProtection="1">
      <alignment horizontal="justify" vertical="top"/>
      <protection hidden="1"/>
    </xf>
    <xf numFmtId="0" fontId="7" fillId="11" borderId="39" xfId="0" applyFont="1" applyFill="1" applyBorder="1" applyAlignment="1" applyProtection="1">
      <alignment horizontal="center" vertical="top" wrapText="1"/>
      <protection hidden="1"/>
    </xf>
    <xf numFmtId="0" fontId="6" fillId="5" borderId="66" xfId="0" applyFont="1" applyFill="1" applyBorder="1" applyAlignment="1" applyProtection="1">
      <alignment horizontal="center" vertical="center" wrapText="1"/>
      <protection hidden="1"/>
    </xf>
    <xf numFmtId="0" fontId="6" fillId="5" borderId="67" xfId="0" applyFont="1" applyFill="1" applyBorder="1" applyAlignment="1" applyProtection="1">
      <alignment horizontal="center" vertical="center" wrapText="1"/>
      <protection hidden="1"/>
    </xf>
    <xf numFmtId="0" fontId="6" fillId="0" borderId="67" xfId="0" applyFont="1" applyBorder="1" applyAlignment="1" applyProtection="1">
      <alignment horizontal="justify" vertical="top"/>
      <protection hidden="1"/>
    </xf>
    <xf numFmtId="0" fontId="6" fillId="0" borderId="67" xfId="0" applyFont="1" applyBorder="1" applyAlignment="1" applyProtection="1">
      <alignment horizontal="justify" vertical="top" wrapText="1"/>
      <protection hidden="1"/>
    </xf>
    <xf numFmtId="0" fontId="6" fillId="6" borderId="67" xfId="0" applyFont="1" applyFill="1" applyBorder="1" applyAlignment="1" applyProtection="1">
      <alignment horizontal="center" vertical="top" wrapText="1"/>
      <protection hidden="1"/>
    </xf>
    <xf numFmtId="0" fontId="6" fillId="0" borderId="67" xfId="0" applyFont="1" applyBorder="1" applyAlignment="1" applyProtection="1">
      <alignment horizontal="center" vertical="top" wrapText="1"/>
      <protection locked="0"/>
    </xf>
    <xf numFmtId="0" fontId="6" fillId="0" borderId="66"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4" fillId="5" borderId="67" xfId="0" applyFont="1" applyFill="1" applyBorder="1" applyAlignment="1" applyProtection="1">
      <alignment horizontal="justify" vertical="top"/>
      <protection hidden="1"/>
    </xf>
    <xf numFmtId="0" fontId="4" fillId="5" borderId="65" xfId="0" applyFont="1" applyFill="1" applyBorder="1" applyAlignment="1" applyProtection="1">
      <alignment horizontal="justify" vertical="top"/>
      <protection hidden="1"/>
    </xf>
    <xf numFmtId="0" fontId="4" fillId="5" borderId="65" xfId="0" applyFont="1" applyFill="1" applyBorder="1" applyAlignment="1" applyProtection="1">
      <alignment horizontal="justify" vertical="top" wrapText="1"/>
      <protection hidden="1"/>
    </xf>
    <xf numFmtId="0" fontId="6" fillId="5" borderId="67" xfId="0" applyFont="1" applyFill="1" applyBorder="1" applyAlignment="1" applyProtection="1">
      <alignment horizontal="justify" vertical="top" wrapText="1"/>
      <protection hidden="1"/>
    </xf>
    <xf numFmtId="2" fontId="6" fillId="5" borderId="58" xfId="0" applyNumberFormat="1" applyFont="1" applyFill="1" applyBorder="1" applyAlignment="1" applyProtection="1">
      <alignment horizontal="center" vertical="center" wrapText="1"/>
      <protection hidden="1"/>
    </xf>
    <xf numFmtId="0" fontId="4" fillId="5" borderId="55" xfId="0" applyFont="1" applyFill="1" applyBorder="1" applyAlignment="1" applyProtection="1">
      <alignment horizontal="center" vertical="center" wrapText="1"/>
      <protection hidden="1"/>
    </xf>
    <xf numFmtId="0" fontId="6" fillId="6" borderId="67" xfId="0" applyFont="1" applyFill="1" applyBorder="1" applyAlignment="1" applyProtection="1">
      <alignment horizontal="center" vertical="top"/>
      <protection hidden="1"/>
    </xf>
    <xf numFmtId="0" fontId="6" fillId="6" borderId="55" xfId="0" applyFont="1" applyFill="1" applyBorder="1" applyAlignment="1" applyProtection="1">
      <alignment horizontal="center" vertical="top"/>
      <protection hidden="1"/>
    </xf>
    <xf numFmtId="0" fontId="6" fillId="0" borderId="67" xfId="0" applyFont="1" applyBorder="1" applyAlignment="1" applyProtection="1">
      <alignment horizontal="center" vertical="top"/>
      <protection locked="0"/>
    </xf>
    <xf numFmtId="0" fontId="6" fillId="0" borderId="55" xfId="0" applyFont="1" applyBorder="1" applyAlignment="1" applyProtection="1">
      <alignment horizontal="center" vertical="top"/>
      <protection locked="0"/>
    </xf>
    <xf numFmtId="0" fontId="6" fillId="5" borderId="67" xfId="0" applyFont="1" applyFill="1" applyBorder="1" applyAlignment="1" applyProtection="1">
      <alignment horizontal="justify" vertical="top"/>
      <protection hidden="1"/>
    </xf>
    <xf numFmtId="0" fontId="6" fillId="5" borderId="65" xfId="0" applyFont="1" applyFill="1" applyBorder="1" applyAlignment="1" applyProtection="1">
      <alignment horizontal="justify" vertical="top" wrapText="1"/>
      <protection hidden="1"/>
    </xf>
    <xf numFmtId="0" fontId="3" fillId="3" borderId="14" xfId="0" applyFont="1" applyFill="1" applyBorder="1" applyAlignment="1" applyProtection="1">
      <alignment horizontal="center" vertical="top" wrapText="1"/>
      <protection hidden="1"/>
    </xf>
    <xf numFmtId="0" fontId="3" fillId="3" borderId="15" xfId="0" applyFont="1" applyFill="1" applyBorder="1" applyAlignment="1" applyProtection="1">
      <alignment horizontal="center" vertical="top" wrapText="1"/>
      <protection hidden="1"/>
    </xf>
    <xf numFmtId="0" fontId="3" fillId="0" borderId="15" xfId="0" applyFont="1" applyBorder="1" applyAlignment="1" applyProtection="1">
      <alignment horizontal="center" vertical="top" wrapText="1"/>
      <protection hidden="1"/>
    </xf>
    <xf numFmtId="0" fontId="3" fillId="3" borderId="16" xfId="0" applyFont="1" applyFill="1" applyBorder="1" applyAlignment="1" applyProtection="1">
      <alignment horizontal="center" vertical="top" wrapText="1"/>
      <protection hidden="1"/>
    </xf>
    <xf numFmtId="0" fontId="6" fillId="0" borderId="56" xfId="0" applyFont="1" applyBorder="1" applyAlignment="1" applyProtection="1">
      <alignment horizontal="center" vertical="center" wrapText="1"/>
      <protection hidden="1"/>
    </xf>
    <xf numFmtId="0" fontId="6" fillId="0" borderId="38" xfId="0" applyFont="1" applyBorder="1" applyAlignment="1" applyProtection="1">
      <alignment horizontal="center" vertical="center" wrapText="1"/>
      <protection hidden="1"/>
    </xf>
    <xf numFmtId="0" fontId="6" fillId="0" borderId="38" xfId="0" applyFont="1" applyBorder="1" applyAlignment="1" applyProtection="1">
      <alignment horizontal="justify" vertical="top"/>
      <protection hidden="1"/>
    </xf>
    <xf numFmtId="0" fontId="4" fillId="5" borderId="38" xfId="0" applyFont="1" applyFill="1" applyBorder="1" applyAlignment="1" applyProtection="1">
      <alignment horizontal="justify" vertical="top" wrapText="1"/>
      <protection hidden="1"/>
    </xf>
    <xf numFmtId="0" fontId="6" fillId="6" borderId="38" xfId="0" applyFont="1" applyFill="1" applyBorder="1" applyAlignment="1" applyProtection="1">
      <alignment horizontal="center" vertical="top" wrapText="1"/>
      <protection hidden="1"/>
    </xf>
    <xf numFmtId="0" fontId="6" fillId="0" borderId="38" xfId="0" applyFont="1" applyBorder="1" applyAlignment="1" applyProtection="1">
      <alignment horizontal="center" vertical="top" wrapText="1"/>
      <protection locked="0"/>
    </xf>
    <xf numFmtId="0" fontId="7" fillId="4" borderId="66" xfId="0" applyFont="1" applyFill="1" applyBorder="1" applyAlignment="1" applyProtection="1">
      <alignment horizontal="left" vertical="top"/>
      <protection hidden="1"/>
    </xf>
    <xf numFmtId="0" fontId="7" fillId="4" borderId="67" xfId="0" applyFont="1" applyFill="1" applyBorder="1" applyAlignment="1" applyProtection="1">
      <alignment horizontal="left" vertical="top"/>
      <protection hidden="1"/>
    </xf>
    <xf numFmtId="0" fontId="7" fillId="4" borderId="63" xfId="0" applyFont="1" applyFill="1" applyBorder="1" applyAlignment="1" applyProtection="1">
      <alignment horizontal="left" vertical="top"/>
      <protection hidden="1"/>
    </xf>
    <xf numFmtId="0" fontId="7" fillId="4" borderId="58" xfId="0" applyFont="1" applyFill="1" applyBorder="1" applyAlignment="1" applyProtection="1">
      <alignment horizontal="left" vertical="top"/>
      <protection hidden="1"/>
    </xf>
    <xf numFmtId="0" fontId="7" fillId="4" borderId="55" xfId="0" applyFont="1" applyFill="1" applyBorder="1" applyAlignment="1" applyProtection="1">
      <alignment horizontal="left" vertical="top"/>
      <protection hidden="1"/>
    </xf>
    <xf numFmtId="0" fontId="7" fillId="4" borderId="59" xfId="0" applyFont="1" applyFill="1" applyBorder="1" applyAlignment="1" applyProtection="1">
      <alignment horizontal="left" vertical="top"/>
      <protection hidden="1"/>
    </xf>
    <xf numFmtId="0" fontId="13" fillId="4" borderId="79" xfId="0" applyFont="1" applyFill="1" applyBorder="1" applyAlignment="1" applyProtection="1">
      <alignment horizontal="center" vertical="center" wrapText="1"/>
      <protection hidden="1"/>
    </xf>
    <xf numFmtId="0" fontId="13" fillId="4" borderId="4" xfId="0" applyFont="1" applyFill="1" applyBorder="1" applyAlignment="1" applyProtection="1">
      <alignment horizontal="center" vertical="center" wrapText="1"/>
      <protection hidden="1"/>
    </xf>
    <xf numFmtId="0" fontId="12" fillId="9" borderId="2" xfId="0" applyFont="1" applyFill="1" applyBorder="1" applyAlignment="1" applyProtection="1">
      <alignment horizontal="center" vertical="center"/>
      <protection hidden="1"/>
    </xf>
    <xf numFmtId="0" fontId="12" fillId="9" borderId="78" xfId="0" applyFont="1" applyFill="1" applyBorder="1" applyAlignment="1" applyProtection="1">
      <alignment horizontal="center" vertical="center"/>
      <protection hidden="1"/>
    </xf>
    <xf numFmtId="0" fontId="7" fillId="4" borderId="60" xfId="0" applyFont="1" applyFill="1" applyBorder="1" applyAlignment="1" applyProtection="1">
      <alignment horizontal="left" vertical="top"/>
      <protection hidden="1"/>
    </xf>
    <xf numFmtId="0" fontId="7" fillId="4" borderId="39" xfId="0" applyFont="1" applyFill="1" applyBorder="1" applyAlignment="1" applyProtection="1">
      <alignment horizontal="left" vertical="top"/>
      <protection hidden="1"/>
    </xf>
    <xf numFmtId="0" fontId="7" fillId="4" borderId="61" xfId="0" applyFont="1" applyFill="1" applyBorder="1" applyAlignment="1" applyProtection="1">
      <alignment horizontal="left" vertical="top"/>
      <protection hidden="1"/>
    </xf>
    <xf numFmtId="0" fontId="3" fillId="3" borderId="2"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7" fillId="4" borderId="17" xfId="0" applyFont="1" applyFill="1" applyBorder="1" applyAlignment="1" applyProtection="1">
      <alignment horizontal="left" vertical="top" wrapText="1"/>
      <protection hidden="1"/>
    </xf>
    <xf numFmtId="0" fontId="7" fillId="4" borderId="18" xfId="0" applyFont="1" applyFill="1" applyBorder="1" applyAlignment="1" applyProtection="1">
      <alignment horizontal="left" vertical="top" wrapText="1"/>
      <protection hidden="1"/>
    </xf>
    <xf numFmtId="0" fontId="7" fillId="4" borderId="19" xfId="0" applyFont="1" applyFill="1" applyBorder="1" applyAlignment="1" applyProtection="1">
      <alignment horizontal="left" vertical="top" wrapText="1"/>
      <protection hidden="1"/>
    </xf>
    <xf numFmtId="164" fontId="3" fillId="3" borderId="44" xfId="1" applyFont="1" applyFill="1" applyBorder="1" applyAlignment="1" applyProtection="1">
      <alignment horizontal="center" vertical="center"/>
      <protection hidden="1"/>
    </xf>
    <xf numFmtId="164" fontId="3" fillId="3" borderId="45" xfId="1" applyFont="1" applyFill="1" applyBorder="1" applyAlignment="1" applyProtection="1">
      <alignment horizontal="center" vertical="center"/>
      <protection hidden="1"/>
    </xf>
    <xf numFmtId="0" fontId="7" fillId="7" borderId="32" xfId="1" applyNumberFormat="1" applyFont="1" applyFill="1" applyBorder="1" applyAlignment="1" applyProtection="1">
      <alignment horizontal="center" vertical="center"/>
      <protection hidden="1"/>
    </xf>
    <xf numFmtId="0" fontId="7" fillId="7" borderId="48" xfId="1" applyNumberFormat="1" applyFont="1" applyFill="1" applyBorder="1" applyAlignment="1" applyProtection="1">
      <alignment horizontal="center" vertical="center"/>
      <protection hidden="1"/>
    </xf>
    <xf numFmtId="0" fontId="16" fillId="8" borderId="50" xfId="0" applyFont="1" applyFill="1" applyBorder="1" applyAlignment="1" applyProtection="1">
      <alignment horizontal="center" vertical="center"/>
      <protection hidden="1"/>
    </xf>
    <xf numFmtId="0" fontId="16" fillId="8" borderId="27" xfId="0" applyFont="1" applyFill="1" applyBorder="1" applyAlignment="1" applyProtection="1">
      <alignment horizontal="center" vertical="center"/>
      <protection hidden="1"/>
    </xf>
    <xf numFmtId="0" fontId="16" fillId="8" borderId="28" xfId="0" applyFont="1" applyFill="1" applyBorder="1" applyAlignment="1" applyProtection="1">
      <alignment horizontal="center" vertical="center"/>
      <protection hidden="1"/>
    </xf>
    <xf numFmtId="0" fontId="17" fillId="3" borderId="88" xfId="0" applyFont="1" applyFill="1" applyBorder="1" applyAlignment="1" applyProtection="1">
      <alignment horizontal="center" vertical="center"/>
      <protection hidden="1"/>
    </xf>
    <xf numFmtId="0" fontId="17" fillId="3" borderId="89" xfId="0" applyFont="1" applyFill="1" applyBorder="1" applyAlignment="1" applyProtection="1">
      <alignment horizontal="center" vertical="center"/>
      <protection hidden="1"/>
    </xf>
    <xf numFmtId="0" fontId="17" fillId="3" borderId="90" xfId="0" applyFont="1" applyFill="1" applyBorder="1" applyAlignment="1" applyProtection="1">
      <alignment horizontal="center" vertical="center"/>
      <protection hidden="1"/>
    </xf>
    <xf numFmtId="0" fontId="3" fillId="3" borderId="85" xfId="0" applyFont="1" applyFill="1" applyBorder="1" applyAlignment="1" applyProtection="1">
      <alignment horizontal="center" vertical="center" wrapText="1"/>
      <protection hidden="1"/>
    </xf>
    <xf numFmtId="0" fontId="3" fillId="3" borderId="77" xfId="0" applyFont="1" applyFill="1" applyBorder="1" applyAlignment="1" applyProtection="1">
      <alignment horizontal="center" vertical="center" wrapText="1"/>
      <protection hidden="1"/>
    </xf>
    <xf numFmtId="0" fontId="7" fillId="10" borderId="83" xfId="0" applyFont="1" applyFill="1" applyBorder="1" applyAlignment="1" applyProtection="1">
      <alignment horizontal="center" vertical="center" wrapText="1"/>
      <protection hidden="1"/>
    </xf>
    <xf numFmtId="0" fontId="7" fillId="10" borderId="84" xfId="0" applyFont="1" applyFill="1" applyBorder="1" applyAlignment="1" applyProtection="1">
      <alignment horizontal="center" vertical="center" wrapText="1"/>
      <protection hidden="1"/>
    </xf>
    <xf numFmtId="0" fontId="7" fillId="10" borderId="30" xfId="0" applyFont="1" applyFill="1" applyBorder="1" applyAlignment="1" applyProtection="1">
      <alignment horizontal="center" vertical="center" wrapText="1"/>
      <protection hidden="1"/>
    </xf>
    <xf numFmtId="0" fontId="7" fillId="10" borderId="80" xfId="0" applyFont="1" applyFill="1" applyBorder="1" applyAlignment="1" applyProtection="1">
      <alignment horizontal="center" vertical="center" wrapText="1"/>
      <protection hidden="1"/>
    </xf>
    <xf numFmtId="0" fontId="7" fillId="10" borderId="72" xfId="0" applyFont="1" applyFill="1" applyBorder="1" applyAlignment="1" applyProtection="1">
      <alignment horizontal="center" vertical="center" wrapText="1"/>
      <protection hidden="1"/>
    </xf>
    <xf numFmtId="0" fontId="7" fillId="10" borderId="81" xfId="0" applyFont="1" applyFill="1" applyBorder="1" applyAlignment="1" applyProtection="1">
      <alignment horizontal="center" vertical="center" wrapText="1"/>
      <protection hidden="1"/>
    </xf>
    <xf numFmtId="0" fontId="17" fillId="3" borderId="91" xfId="0" applyFont="1" applyFill="1" applyBorder="1" applyAlignment="1" applyProtection="1">
      <alignment horizontal="center" vertical="center"/>
      <protection hidden="1"/>
    </xf>
    <xf numFmtId="0" fontId="17" fillId="3" borderId="7" xfId="0" applyFont="1" applyFill="1" applyBorder="1" applyAlignment="1" applyProtection="1">
      <alignment horizontal="center" vertical="center"/>
      <protection hidden="1"/>
    </xf>
    <xf numFmtId="0" fontId="17" fillId="3" borderId="8" xfId="0" applyFont="1" applyFill="1" applyBorder="1" applyAlignment="1" applyProtection="1">
      <alignment horizontal="center" vertical="center"/>
      <protection hidden="1"/>
    </xf>
    <xf numFmtId="0" fontId="17" fillId="3" borderId="86" xfId="0" applyFont="1" applyFill="1" applyBorder="1" applyAlignment="1" applyProtection="1">
      <alignment horizontal="center" vertical="center"/>
      <protection hidden="1"/>
    </xf>
    <xf numFmtId="0" fontId="17" fillId="3" borderId="87" xfId="0" applyFont="1" applyFill="1" applyBorder="1" applyAlignment="1" applyProtection="1">
      <alignment horizontal="center" vertical="center"/>
      <protection hidden="1"/>
    </xf>
    <xf numFmtId="0" fontId="17" fillId="3" borderId="93" xfId="0" applyFont="1" applyFill="1" applyBorder="1" applyAlignment="1" applyProtection="1">
      <alignment horizontal="center" vertical="center"/>
      <protection hidden="1"/>
    </xf>
  </cellXfs>
  <cellStyles count="3">
    <cellStyle name="Comma" xfId="1" builtinId="3"/>
    <cellStyle name="Normal" xfId="0" builtinId="0"/>
    <cellStyle name="Normal 2" xfId="2" xr:uid="{3C8FF556-DC0E-414F-8C93-DFF555AEA563}"/>
  </cellStyles>
  <dxfs count="40">
    <dxf>
      <font>
        <color rgb="FF00B050"/>
      </font>
    </dxf>
    <dxf>
      <font>
        <color rgb="FFFF0000"/>
      </font>
    </dxf>
    <dxf>
      <font>
        <color theme="1"/>
      </font>
      <fill>
        <patternFill>
          <bgColor rgb="FFFF5D5D"/>
        </patternFill>
      </fill>
    </dxf>
    <dxf>
      <font>
        <b/>
        <i val="0"/>
        <color theme="1"/>
      </font>
      <fill>
        <patternFill>
          <bgColor rgb="FF92D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lor rgb="FF9C0006"/>
      </font>
      <fill>
        <patternFill>
          <bgColor rgb="FFFFC7CE"/>
        </patternFill>
      </fill>
    </dxf>
  </dxfs>
  <tableStyles count="0" defaultTableStyle="TableStyleMedium2" defaultPivotStyle="PivotStyleLight16"/>
  <colors>
    <mruColors>
      <color rgb="FFFF5D5D"/>
      <color rgb="FFFF3B3B"/>
      <color rgb="FFE41C2A"/>
      <color rgb="FFFF6600"/>
      <color rgb="FFFF8585"/>
      <color rgb="FFFF2D2D"/>
      <color rgb="FFFF7171"/>
      <color rgb="FFFF5B5B"/>
      <color rgb="FFFF9B9B"/>
      <color rgb="FFFF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595312</xdr:colOff>
      <xdr:row>11</xdr:row>
      <xdr:rowOff>128586</xdr:rowOff>
    </xdr:from>
    <xdr:to>
      <xdr:col>12</xdr:col>
      <xdr:colOff>11906</xdr:colOff>
      <xdr:row>18</xdr:row>
      <xdr:rowOff>23812</xdr:rowOff>
    </xdr:to>
    <xdr:pic>
      <xdr:nvPicPr>
        <xdr:cNvPr id="2" name="Picture 1">
          <a:extLst>
            <a:ext uri="{FF2B5EF4-FFF2-40B4-BE49-F238E27FC236}">
              <a16:creationId xmlns:a16="http://schemas.microsoft.com/office/drawing/2014/main" id="{BE4C442E-FE73-4FA8-A89E-28600B4DD2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2" y="2771774"/>
          <a:ext cx="7108032" cy="16335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X18"/>
  <sheetViews>
    <sheetView showGridLines="0" tabSelected="1" zoomScale="75" zoomScaleNormal="75" workbookViewId="0">
      <selection activeCell="M21" activeCellId="1" sqref="A1 M21"/>
    </sheetView>
  </sheetViews>
  <sheetFormatPr defaultColWidth="9.28515625" defaultRowHeight="15.75"/>
  <cols>
    <col min="1" max="11" width="9.28515625" style="1"/>
    <col min="12" max="12" width="13.28515625" style="1" customWidth="1"/>
    <col min="13" max="16384" width="9.28515625" style="1"/>
  </cols>
  <sheetData>
    <row r="1" spans="2:24" ht="16.5" thickBot="1">
      <c r="U1" s="9"/>
      <c r="V1" s="9"/>
      <c r="W1" s="9"/>
      <c r="X1" s="9"/>
    </row>
    <row r="2" spans="2:24" ht="16.5" customHeight="1">
      <c r="B2" s="192" t="s">
        <v>0</v>
      </c>
      <c r="C2" s="193"/>
      <c r="D2" s="193"/>
      <c r="E2" s="193"/>
      <c r="F2" s="193"/>
      <c r="G2" s="193"/>
      <c r="H2" s="193"/>
      <c r="I2" s="193"/>
      <c r="J2" s="193"/>
      <c r="K2" s="193"/>
      <c r="L2" s="194"/>
      <c r="N2" s="201" t="s">
        <v>1</v>
      </c>
      <c r="O2" s="202"/>
      <c r="P2" s="202"/>
      <c r="Q2" s="202"/>
      <c r="R2" s="202"/>
      <c r="S2" s="202"/>
      <c r="T2" s="202"/>
      <c r="U2" s="202"/>
      <c r="V2" s="203"/>
      <c r="W2" s="9"/>
      <c r="X2" s="9"/>
    </row>
    <row r="3" spans="2:24" ht="15" customHeight="1">
      <c r="B3" s="195"/>
      <c r="C3" s="196"/>
      <c r="D3" s="196"/>
      <c r="E3" s="196"/>
      <c r="F3" s="196"/>
      <c r="G3" s="196"/>
      <c r="H3" s="196"/>
      <c r="I3" s="196"/>
      <c r="J3" s="196"/>
      <c r="K3" s="196"/>
      <c r="L3" s="197"/>
      <c r="N3" s="184" t="s">
        <v>2</v>
      </c>
      <c r="O3" s="185"/>
      <c r="P3" s="185"/>
      <c r="Q3" s="185"/>
      <c r="R3" s="185"/>
      <c r="S3" s="185"/>
      <c r="T3" s="185"/>
      <c r="U3" s="185"/>
      <c r="V3" s="186"/>
      <c r="W3" s="9"/>
      <c r="X3" s="9"/>
    </row>
    <row r="4" spans="2:24" ht="15.75" customHeight="1">
      <c r="B4" s="11"/>
      <c r="C4" s="12"/>
      <c r="D4" s="12"/>
      <c r="E4" s="174" t="s">
        <v>3</v>
      </c>
      <c r="F4" s="174"/>
      <c r="G4" s="174"/>
      <c r="H4" s="174"/>
      <c r="I4" s="174"/>
      <c r="J4" s="12"/>
      <c r="K4" s="12"/>
      <c r="L4" s="13"/>
      <c r="N4" s="184"/>
      <c r="O4" s="185"/>
      <c r="P4" s="185"/>
      <c r="Q4" s="185"/>
      <c r="R4" s="185"/>
      <c r="S4" s="185"/>
      <c r="T4" s="185"/>
      <c r="U4" s="185"/>
      <c r="V4" s="186"/>
    </row>
    <row r="5" spans="2:24" ht="15" customHeight="1">
      <c r="B5" s="198" t="s">
        <v>4</v>
      </c>
      <c r="C5" s="199"/>
      <c r="D5" s="199"/>
      <c r="E5" s="199"/>
      <c r="F5" s="199"/>
      <c r="G5" s="199"/>
      <c r="H5" s="199"/>
      <c r="I5" s="199"/>
      <c r="J5" s="199"/>
      <c r="K5" s="199"/>
      <c r="L5" s="200"/>
      <c r="N5" s="184"/>
      <c r="O5" s="185"/>
      <c r="P5" s="185"/>
      <c r="Q5" s="185"/>
      <c r="R5" s="185"/>
      <c r="S5" s="185"/>
      <c r="T5" s="185"/>
      <c r="U5" s="185"/>
      <c r="V5" s="186"/>
    </row>
    <row r="6" spans="2:24" ht="15" customHeight="1">
      <c r="B6" s="198"/>
      <c r="C6" s="199"/>
      <c r="D6" s="199"/>
      <c r="E6" s="199"/>
      <c r="F6" s="199"/>
      <c r="G6" s="199"/>
      <c r="H6" s="199"/>
      <c r="I6" s="199"/>
      <c r="J6" s="199"/>
      <c r="K6" s="199"/>
      <c r="L6" s="200"/>
      <c r="N6" s="184"/>
      <c r="O6" s="185"/>
      <c r="P6" s="185"/>
      <c r="Q6" s="185"/>
      <c r="R6" s="185"/>
      <c r="S6" s="185"/>
      <c r="T6" s="185"/>
      <c r="U6" s="185"/>
      <c r="V6" s="186"/>
    </row>
    <row r="7" spans="2:24" ht="15" customHeight="1">
      <c r="B7" s="173" t="s">
        <v>5</v>
      </c>
      <c r="C7" s="174"/>
      <c r="D7" s="174"/>
      <c r="E7" s="174"/>
      <c r="F7" s="174"/>
      <c r="G7" s="174"/>
      <c r="H7" s="174"/>
      <c r="I7" s="174"/>
      <c r="J7" s="174"/>
      <c r="K7" s="174"/>
      <c r="L7" s="175"/>
      <c r="N7" s="184"/>
      <c r="O7" s="185"/>
      <c r="P7" s="185"/>
      <c r="Q7" s="185"/>
      <c r="R7" s="185"/>
      <c r="S7" s="185"/>
      <c r="T7" s="185"/>
      <c r="U7" s="185"/>
      <c r="V7" s="186"/>
    </row>
    <row r="8" spans="2:24" ht="15" customHeight="1">
      <c r="B8" s="178" t="s">
        <v>6</v>
      </c>
      <c r="C8" s="179"/>
      <c r="D8" s="179"/>
      <c r="E8" s="179"/>
      <c r="F8" s="179"/>
      <c r="G8" s="179"/>
      <c r="H8" s="179"/>
      <c r="I8" s="179"/>
      <c r="J8" s="179"/>
      <c r="K8" s="179"/>
      <c r="L8" s="180"/>
      <c r="N8" s="184"/>
      <c r="O8" s="185"/>
      <c r="P8" s="185"/>
      <c r="Q8" s="185"/>
      <c r="R8" s="185"/>
      <c r="S8" s="185"/>
      <c r="T8" s="185"/>
      <c r="U8" s="185"/>
      <c r="V8" s="186"/>
    </row>
    <row r="9" spans="2:24" ht="51" customHeight="1" thickBot="1">
      <c r="B9" s="178"/>
      <c r="C9" s="179"/>
      <c r="D9" s="179"/>
      <c r="E9" s="179"/>
      <c r="F9" s="179"/>
      <c r="G9" s="179"/>
      <c r="H9" s="179"/>
      <c r="I9" s="179"/>
      <c r="J9" s="179"/>
      <c r="K9" s="179"/>
      <c r="L9" s="180"/>
      <c r="N9" s="187"/>
      <c r="O9" s="188"/>
      <c r="P9" s="188"/>
      <c r="Q9" s="188"/>
      <c r="R9" s="188"/>
      <c r="S9" s="188"/>
      <c r="T9" s="188"/>
      <c r="U9" s="188"/>
      <c r="V9" s="189"/>
    </row>
    <row r="10" spans="2:24">
      <c r="B10" s="181" t="s">
        <v>7</v>
      </c>
      <c r="C10" s="182"/>
      <c r="D10" s="182"/>
      <c r="E10" s="182"/>
      <c r="F10" s="182"/>
      <c r="G10" s="182"/>
      <c r="H10" s="182"/>
      <c r="I10" s="182"/>
      <c r="J10" s="182"/>
      <c r="K10" s="182"/>
      <c r="L10" s="183"/>
    </row>
    <row r="11" spans="2:24" ht="16.5" thickBot="1">
      <c r="B11" s="181"/>
      <c r="C11" s="182"/>
      <c r="D11" s="182"/>
      <c r="E11" s="182"/>
      <c r="F11" s="182"/>
      <c r="G11" s="182"/>
      <c r="H11" s="182"/>
      <c r="I11" s="182"/>
      <c r="J11" s="182"/>
      <c r="K11" s="182"/>
      <c r="L11" s="183"/>
      <c r="N11" s="190" t="s">
        <v>8</v>
      </c>
      <c r="O11" s="191"/>
      <c r="P11" s="191"/>
      <c r="Q11" s="191"/>
      <c r="R11" s="191"/>
      <c r="S11" s="191"/>
      <c r="T11" s="191"/>
      <c r="U11" s="191"/>
      <c r="V11" s="191"/>
    </row>
    <row r="12" spans="2:24" ht="15.75" customHeight="1">
      <c r="B12" s="181"/>
      <c r="C12" s="182"/>
      <c r="D12" s="182"/>
      <c r="E12" s="182"/>
      <c r="F12" s="182"/>
      <c r="G12" s="182"/>
      <c r="H12" s="182"/>
      <c r="I12" s="182"/>
      <c r="J12" s="182"/>
      <c r="K12" s="182"/>
      <c r="L12" s="183"/>
      <c r="N12" s="164" t="s">
        <v>9</v>
      </c>
      <c r="O12" s="165"/>
      <c r="P12" s="165"/>
      <c r="Q12" s="165"/>
      <c r="R12" s="165"/>
      <c r="S12" s="165"/>
      <c r="T12" s="165"/>
      <c r="U12" s="165"/>
      <c r="V12" s="166"/>
    </row>
    <row r="13" spans="2:24">
      <c r="B13" s="14"/>
      <c r="C13" s="15"/>
      <c r="D13" s="15"/>
      <c r="E13" s="15"/>
      <c r="F13" s="15"/>
      <c r="G13" s="15"/>
      <c r="H13" s="15"/>
      <c r="I13" s="15"/>
      <c r="J13" s="15"/>
      <c r="K13" s="15"/>
      <c r="L13" s="16"/>
      <c r="N13" s="167"/>
      <c r="O13" s="168"/>
      <c r="P13" s="168"/>
      <c r="Q13" s="168"/>
      <c r="R13" s="168"/>
      <c r="S13" s="168"/>
      <c r="T13" s="168"/>
      <c r="U13" s="168"/>
      <c r="V13" s="169"/>
    </row>
    <row r="14" spans="2:24" ht="16.5" customHeight="1">
      <c r="B14" s="17"/>
      <c r="C14" s="18"/>
      <c r="D14" s="18"/>
      <c r="E14" s="18"/>
      <c r="F14" s="18"/>
      <c r="G14" s="18"/>
      <c r="H14" s="18"/>
      <c r="I14" s="18"/>
      <c r="J14" s="18"/>
      <c r="K14" s="18"/>
      <c r="L14" s="19"/>
      <c r="N14" s="167"/>
      <c r="O14" s="168"/>
      <c r="P14" s="168"/>
      <c r="Q14" s="168"/>
      <c r="R14" s="168"/>
      <c r="S14" s="168"/>
      <c r="T14" s="168"/>
      <c r="U14" s="168"/>
      <c r="V14" s="169"/>
    </row>
    <row r="15" spans="2:24" ht="39.75" customHeight="1" thickBot="1">
      <c r="B15" s="17"/>
      <c r="C15" s="18"/>
      <c r="D15" s="18"/>
      <c r="E15" s="18"/>
      <c r="F15" s="18"/>
      <c r="G15" s="18"/>
      <c r="H15" s="18"/>
      <c r="I15" s="18"/>
      <c r="J15" s="18"/>
      <c r="K15" s="18"/>
      <c r="L15" s="19"/>
      <c r="N15" s="170"/>
      <c r="O15" s="171"/>
      <c r="P15" s="171"/>
      <c r="Q15" s="171"/>
      <c r="R15" s="171"/>
      <c r="S15" s="171"/>
      <c r="T15" s="171"/>
      <c r="U15" s="171"/>
      <c r="V15" s="172"/>
    </row>
    <row r="16" spans="2:24">
      <c r="B16" s="20"/>
      <c r="C16" s="21"/>
      <c r="D16" s="21"/>
      <c r="E16" s="21"/>
      <c r="F16" s="21"/>
      <c r="G16" s="21"/>
      <c r="H16" s="21"/>
      <c r="I16" s="21"/>
      <c r="J16" s="21"/>
      <c r="K16" s="21"/>
      <c r="L16" s="22"/>
      <c r="N16" s="176" t="s">
        <v>10</v>
      </c>
      <c r="O16" s="177"/>
      <c r="P16" s="177"/>
      <c r="Q16" s="177"/>
      <c r="R16" s="177"/>
      <c r="S16" s="177"/>
      <c r="T16" s="177"/>
      <c r="U16" s="177"/>
      <c r="V16" s="177"/>
    </row>
    <row r="17" spans="2:12">
      <c r="B17" s="17"/>
      <c r="C17" s="18"/>
      <c r="D17" s="18"/>
      <c r="E17" s="18"/>
      <c r="F17" s="18"/>
      <c r="G17" s="18"/>
      <c r="H17" s="18"/>
      <c r="I17" s="18"/>
      <c r="J17" s="18"/>
      <c r="K17" s="18"/>
      <c r="L17" s="19"/>
    </row>
    <row r="18" spans="2:12" ht="16.5" thickBot="1">
      <c r="B18" s="23"/>
      <c r="C18" s="24"/>
      <c r="D18" s="24"/>
      <c r="E18" s="24"/>
      <c r="F18" s="24"/>
      <c r="G18" s="24"/>
      <c r="H18" s="24"/>
      <c r="I18" s="24"/>
      <c r="J18" s="24"/>
      <c r="K18" s="24"/>
      <c r="L18" s="25"/>
    </row>
  </sheetData>
  <sheetProtection algorithmName="SHA-512" hashValue="r9JMvLpxjuoS/XUwMabyhf5ciOF83ffqAGl+CZHyo1S24lUYR0S2M9w4cnLd7Af6PJ/wFbFhdp9nHnRvlpOCCA==" saltValue="4o6YraKTO3lXSzHlh7eOnA==" spinCount="100000" sheet="1" formatCells="0" formatColumns="0" formatRows="0" insertColumns="0" insertRows="0" insertHyperlinks="0" deleteColumns="0" deleteRows="0" sort="0" autoFilter="0" pivotTables="0"/>
  <mergeCells count="13">
    <mergeCell ref="N12:V15"/>
    <mergeCell ref="B7:L7"/>
    <mergeCell ref="N16:V16"/>
    <mergeCell ref="B8:L9"/>
    <mergeCell ref="B10:L10"/>
    <mergeCell ref="N3:V9"/>
    <mergeCell ref="N11:V11"/>
    <mergeCell ref="B2:L3"/>
    <mergeCell ref="E4:I4"/>
    <mergeCell ref="B5:L6"/>
    <mergeCell ref="N2:V2"/>
    <mergeCell ref="B11:L11"/>
    <mergeCell ref="B12:L12"/>
  </mergeCells>
  <pageMargins left="0.7" right="0.7" top="0.75" bottom="0.75" header="0.3" footer="0.3"/>
  <pageSetup paperSize="9" scale="62" fitToHeight="0" orientation="landscape" r:id="rId1"/>
  <headerFooter>
    <oddFooter>&amp;C&amp;"ArRIAL NARROW,Bold"&amp;12AQMM v 2.0 utility of Centre for Audit Quality Directorate&amp;R&amp;"ArRIAL NARROW,Bold"&amp;12Page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202CA-B02A-47F0-8DC8-935F3E107FAD}">
  <sheetPr codeName="Sheet2">
    <pageSetUpPr fitToPage="1"/>
  </sheetPr>
  <dimension ref="A1:T395"/>
  <sheetViews>
    <sheetView showGridLines="0" zoomScale="75" zoomScaleNormal="75" workbookViewId="0">
      <selection activeCell="G91" sqref="G91:G99"/>
    </sheetView>
  </sheetViews>
  <sheetFormatPr defaultRowHeight="15.75"/>
  <cols>
    <col min="1" max="1" width="13.5703125" style="146" customWidth="1"/>
    <col min="2" max="2" width="18.28515625" style="146" customWidth="1"/>
    <col min="3" max="3" width="73.42578125" style="139" customWidth="1"/>
    <col min="4" max="4" width="32.7109375" style="145" customWidth="1"/>
    <col min="5" max="5" width="40" style="145" customWidth="1"/>
    <col min="6" max="6" width="13.28515625" style="145" customWidth="1"/>
    <col min="7" max="7" width="11.7109375" style="145" customWidth="1"/>
    <col min="8" max="8" width="26.140625" style="145" customWidth="1"/>
    <col min="9" max="9" width="9.140625" style="145"/>
    <col min="10" max="10" width="15.7109375" style="145" customWidth="1"/>
    <col min="11" max="16384" width="9.140625" style="145"/>
  </cols>
  <sheetData>
    <row r="1" spans="1:20" ht="17.25" customHeight="1" thickBot="1">
      <c r="A1" s="225" t="s">
        <v>11</v>
      </c>
      <c r="B1" s="226"/>
      <c r="C1" s="226"/>
      <c r="D1" s="226"/>
      <c r="E1" s="226"/>
      <c r="F1" s="226"/>
      <c r="G1" s="226"/>
      <c r="H1" s="227"/>
    </row>
    <row r="2" spans="1:20" ht="19.5" customHeight="1" thickBot="1">
      <c r="A2" s="228" t="s">
        <v>12</v>
      </c>
      <c r="B2" s="229"/>
      <c r="C2" s="229"/>
      <c r="D2" s="229"/>
      <c r="E2" s="229"/>
      <c r="F2" s="229"/>
      <c r="G2" s="229"/>
      <c r="H2" s="230"/>
      <c r="N2" s="147"/>
      <c r="O2" s="147"/>
      <c r="P2" s="147"/>
      <c r="Q2" s="147"/>
      <c r="R2" s="147"/>
      <c r="S2" s="147"/>
      <c r="T2" s="147"/>
    </row>
    <row r="3" spans="1:20" ht="20.25" customHeight="1" thickBot="1">
      <c r="A3" s="288" t="s">
        <v>13</v>
      </c>
      <c r="B3" s="289"/>
      <c r="C3" s="289"/>
      <c r="D3" s="289"/>
      <c r="E3" s="289"/>
      <c r="F3" s="289"/>
      <c r="G3" s="290"/>
      <c r="H3" s="291"/>
      <c r="N3" s="147"/>
      <c r="O3" s="147"/>
      <c r="P3" s="147"/>
      <c r="Q3" s="147"/>
      <c r="R3" s="147"/>
      <c r="S3" s="147"/>
      <c r="T3" s="147"/>
    </row>
    <row r="4" spans="1:20" ht="36.75" customHeight="1" thickBot="1">
      <c r="A4" s="35" t="s">
        <v>14</v>
      </c>
      <c r="B4" s="231"/>
      <c r="C4" s="232"/>
      <c r="D4" s="232"/>
      <c r="E4" s="232"/>
      <c r="F4" s="232"/>
      <c r="G4" s="232"/>
      <c r="H4" s="233"/>
      <c r="N4" s="147"/>
      <c r="O4" s="147"/>
      <c r="P4" s="147"/>
      <c r="Q4" s="147"/>
      <c r="R4" s="147"/>
      <c r="S4" s="147"/>
      <c r="T4" s="147"/>
    </row>
    <row r="5" spans="1:20" ht="36.75" customHeight="1" thickBot="1">
      <c r="A5" s="42" t="s">
        <v>15</v>
      </c>
      <c r="B5" s="221"/>
      <c r="C5" s="222"/>
      <c r="D5" s="43" t="s">
        <v>16</v>
      </c>
      <c r="E5" s="44"/>
      <c r="F5" s="43" t="s">
        <v>17</v>
      </c>
      <c r="G5" s="223"/>
      <c r="H5" s="224"/>
      <c r="N5" s="147"/>
      <c r="O5" s="147"/>
      <c r="P5" s="147"/>
      <c r="Q5" s="147"/>
      <c r="R5" s="147"/>
      <c r="S5" s="147"/>
      <c r="T5" s="147"/>
    </row>
    <row r="6" spans="1:20">
      <c r="A6" s="234" t="s">
        <v>18</v>
      </c>
      <c r="B6" s="235"/>
      <c r="C6" s="235"/>
      <c r="D6" s="235"/>
      <c r="E6" s="235"/>
      <c r="F6" s="235"/>
      <c r="G6" s="235"/>
      <c r="H6" s="235"/>
      <c r="N6" s="147"/>
      <c r="O6" s="147"/>
      <c r="P6" s="147"/>
      <c r="Q6" s="147"/>
      <c r="R6" s="147"/>
      <c r="S6" s="147"/>
      <c r="T6" s="147"/>
    </row>
    <row r="7" spans="1:20" ht="48" thickBot="1">
      <c r="A7" s="45" t="s">
        <v>19</v>
      </c>
      <c r="B7" s="45" t="s">
        <v>20</v>
      </c>
      <c r="C7" s="46" t="s">
        <v>21</v>
      </c>
      <c r="D7" s="45" t="s">
        <v>22</v>
      </c>
      <c r="E7" s="45" t="s">
        <v>23</v>
      </c>
      <c r="F7" s="45" t="s">
        <v>24</v>
      </c>
      <c r="G7" s="45" t="s">
        <v>25</v>
      </c>
      <c r="H7" s="47" t="s">
        <v>26</v>
      </c>
      <c r="N7" s="147"/>
      <c r="O7" s="147"/>
      <c r="P7" s="147"/>
      <c r="Q7" s="147"/>
      <c r="R7" s="147"/>
      <c r="S7" s="147"/>
      <c r="T7" s="147"/>
    </row>
    <row r="8" spans="1:20" ht="31.5">
      <c r="A8" s="292">
        <v>1.1000000000000001</v>
      </c>
      <c r="B8" s="293" t="s">
        <v>27</v>
      </c>
      <c r="C8" s="294" t="s">
        <v>28</v>
      </c>
      <c r="D8" s="295" t="s">
        <v>29</v>
      </c>
      <c r="E8" s="63" t="s">
        <v>30</v>
      </c>
      <c r="F8" s="296">
        <v>5</v>
      </c>
      <c r="G8" s="297">
        <v>0</v>
      </c>
      <c r="H8" s="236"/>
      <c r="N8" s="147"/>
      <c r="O8" s="147"/>
      <c r="P8" s="147"/>
      <c r="Q8" s="147"/>
      <c r="R8" s="147"/>
      <c r="S8" s="147"/>
      <c r="T8" s="147"/>
    </row>
    <row r="9" spans="1:20">
      <c r="A9" s="216"/>
      <c r="B9" s="217"/>
      <c r="C9" s="218"/>
      <c r="D9" s="219"/>
      <c r="E9" s="51" t="s">
        <v>31</v>
      </c>
      <c r="F9" s="220"/>
      <c r="G9" s="215"/>
      <c r="H9" s="204"/>
      <c r="N9" s="147"/>
      <c r="O9" s="147"/>
      <c r="P9" s="147"/>
      <c r="Q9" s="147"/>
      <c r="R9" s="147"/>
      <c r="S9" s="147"/>
      <c r="T9" s="147"/>
    </row>
    <row r="10" spans="1:20" ht="31.5">
      <c r="A10" s="216"/>
      <c r="B10" s="217"/>
      <c r="C10" s="218"/>
      <c r="D10" s="219"/>
      <c r="E10" s="51" t="s">
        <v>32</v>
      </c>
      <c r="F10" s="220"/>
      <c r="G10" s="215"/>
      <c r="H10" s="204"/>
    </row>
    <row r="11" spans="1:20" ht="31.5">
      <c r="A11" s="216"/>
      <c r="B11" s="217"/>
      <c r="C11" s="218"/>
      <c r="D11" s="219"/>
      <c r="E11" s="51" t="s">
        <v>33</v>
      </c>
      <c r="F11" s="220"/>
      <c r="G11" s="215"/>
      <c r="H11" s="204"/>
    </row>
    <row r="12" spans="1:20" ht="31.5">
      <c r="A12" s="216"/>
      <c r="B12" s="217"/>
      <c r="C12" s="218"/>
      <c r="D12" s="219"/>
      <c r="E12" s="51" t="s">
        <v>34</v>
      </c>
      <c r="F12" s="220"/>
      <c r="G12" s="215"/>
      <c r="H12" s="204"/>
    </row>
    <row r="13" spans="1:20" ht="31.5">
      <c r="A13" s="216"/>
      <c r="B13" s="217"/>
      <c r="C13" s="218"/>
      <c r="D13" s="219"/>
      <c r="E13" s="51" t="s">
        <v>35</v>
      </c>
      <c r="F13" s="220"/>
      <c r="G13" s="215"/>
      <c r="H13" s="204"/>
    </row>
    <row r="14" spans="1:20" ht="31.5">
      <c r="A14" s="216"/>
      <c r="B14" s="217"/>
      <c r="C14" s="218"/>
      <c r="D14" s="219"/>
      <c r="E14" s="51" t="s">
        <v>36</v>
      </c>
      <c r="F14" s="220"/>
      <c r="G14" s="215"/>
      <c r="H14" s="204"/>
    </row>
    <row r="15" spans="1:20">
      <c r="A15" s="216">
        <v>1.1000000000000001</v>
      </c>
      <c r="B15" s="217" t="s">
        <v>37</v>
      </c>
      <c r="C15" s="218" t="s">
        <v>38</v>
      </c>
      <c r="D15" s="214" t="s">
        <v>39</v>
      </c>
      <c r="E15" s="214" t="s">
        <v>40</v>
      </c>
      <c r="F15" s="220">
        <v>2</v>
      </c>
      <c r="G15" s="215">
        <v>0</v>
      </c>
      <c r="H15" s="204"/>
    </row>
    <row r="16" spans="1:20" ht="32.25" customHeight="1" thickBot="1">
      <c r="A16" s="248"/>
      <c r="B16" s="249"/>
      <c r="C16" s="262"/>
      <c r="D16" s="263"/>
      <c r="E16" s="263"/>
      <c r="F16" s="254"/>
      <c r="G16" s="255"/>
      <c r="H16" s="205"/>
    </row>
    <row r="17" spans="1:8" ht="32.25" customHeight="1" thickBot="1">
      <c r="A17" s="241" t="s">
        <v>41</v>
      </c>
      <c r="B17" s="242"/>
      <c r="C17" s="243"/>
      <c r="D17" s="243"/>
      <c r="E17" s="243"/>
      <c r="F17" s="33">
        <f>SUM(F8:F16)</f>
        <v>7</v>
      </c>
      <c r="G17" s="128">
        <f>SUM(G8:G16)</f>
        <v>0</v>
      </c>
      <c r="H17" s="129"/>
    </row>
    <row r="18" spans="1:8" ht="31.5">
      <c r="A18" s="274">
        <v>1.2</v>
      </c>
      <c r="B18" s="275" t="s">
        <v>27</v>
      </c>
      <c r="C18" s="76" t="s">
        <v>42</v>
      </c>
      <c r="D18" s="271" t="s">
        <v>43</v>
      </c>
      <c r="E18" s="271" t="s">
        <v>44</v>
      </c>
      <c r="F18" s="272">
        <v>12</v>
      </c>
      <c r="G18" s="273">
        <v>0</v>
      </c>
      <c r="H18" s="207"/>
    </row>
    <row r="19" spans="1:8">
      <c r="A19" s="216"/>
      <c r="B19" s="217"/>
      <c r="C19" s="54" t="s">
        <v>45</v>
      </c>
      <c r="D19" s="214"/>
      <c r="E19" s="214"/>
      <c r="F19" s="220"/>
      <c r="G19" s="215"/>
      <c r="H19" s="204"/>
    </row>
    <row r="20" spans="1:8">
      <c r="A20" s="216"/>
      <c r="B20" s="217"/>
      <c r="C20" s="54" t="s">
        <v>46</v>
      </c>
      <c r="D20" s="214"/>
      <c r="E20" s="214"/>
      <c r="F20" s="220"/>
      <c r="G20" s="215"/>
      <c r="H20" s="204"/>
    </row>
    <row r="21" spans="1:8">
      <c r="A21" s="216"/>
      <c r="B21" s="217"/>
      <c r="C21" s="54" t="s">
        <v>47</v>
      </c>
      <c r="D21" s="214"/>
      <c r="E21" s="214"/>
      <c r="F21" s="220"/>
      <c r="G21" s="215"/>
      <c r="H21" s="204"/>
    </row>
    <row r="22" spans="1:8">
      <c r="A22" s="216"/>
      <c r="B22" s="217"/>
      <c r="C22" s="54" t="s">
        <v>48</v>
      </c>
      <c r="D22" s="214"/>
      <c r="E22" s="214"/>
      <c r="F22" s="220"/>
      <c r="G22" s="215"/>
      <c r="H22" s="204"/>
    </row>
    <row r="23" spans="1:8">
      <c r="A23" s="216"/>
      <c r="B23" s="217"/>
      <c r="C23" s="54" t="s">
        <v>49</v>
      </c>
      <c r="D23" s="214"/>
      <c r="E23" s="214"/>
      <c r="F23" s="220"/>
      <c r="G23" s="215"/>
      <c r="H23" s="204"/>
    </row>
    <row r="24" spans="1:8">
      <c r="A24" s="248"/>
      <c r="B24" s="249"/>
      <c r="C24" s="94" t="s">
        <v>50</v>
      </c>
      <c r="D24" s="263"/>
      <c r="E24" s="263"/>
      <c r="F24" s="254"/>
      <c r="G24" s="255"/>
      <c r="H24" s="205"/>
    </row>
    <row r="25" spans="1:8" ht="16.5" thickBot="1">
      <c r="A25" s="241" t="s">
        <v>41</v>
      </c>
      <c r="B25" s="242"/>
      <c r="C25" s="243"/>
      <c r="D25" s="243"/>
      <c r="E25" s="243"/>
      <c r="F25" s="33">
        <f>SUM(F18)</f>
        <v>12</v>
      </c>
      <c r="G25" s="128">
        <f>SUM(G18)</f>
        <v>0</v>
      </c>
      <c r="H25" s="129"/>
    </row>
    <row r="26" spans="1:8">
      <c r="A26" s="274">
        <v>1.3</v>
      </c>
      <c r="B26" s="275" t="s">
        <v>27</v>
      </c>
      <c r="C26" s="270" t="s">
        <v>51</v>
      </c>
      <c r="D26" s="271" t="s">
        <v>52</v>
      </c>
      <c r="E26" s="271" t="s">
        <v>53</v>
      </c>
      <c r="F26" s="272">
        <v>20</v>
      </c>
      <c r="G26" s="273">
        <v>0</v>
      </c>
      <c r="H26" s="207"/>
    </row>
    <row r="27" spans="1:8">
      <c r="A27" s="216"/>
      <c r="B27" s="217"/>
      <c r="C27" s="218"/>
      <c r="D27" s="214"/>
      <c r="E27" s="214"/>
      <c r="F27" s="220"/>
      <c r="G27" s="215"/>
      <c r="H27" s="204"/>
    </row>
    <row r="28" spans="1:8" ht="31.5">
      <c r="A28" s="216"/>
      <c r="B28" s="217"/>
      <c r="C28" s="218"/>
      <c r="D28" s="214"/>
      <c r="E28" s="51" t="s">
        <v>54</v>
      </c>
      <c r="F28" s="220"/>
      <c r="G28" s="215"/>
      <c r="H28" s="204"/>
    </row>
    <row r="29" spans="1:8" ht="31.5">
      <c r="A29" s="216"/>
      <c r="B29" s="217"/>
      <c r="C29" s="218"/>
      <c r="D29" s="214"/>
      <c r="E29" s="51" t="s">
        <v>55</v>
      </c>
      <c r="F29" s="220"/>
      <c r="G29" s="215"/>
      <c r="H29" s="204"/>
    </row>
    <row r="30" spans="1:8" ht="31.5">
      <c r="A30" s="216"/>
      <c r="B30" s="217"/>
      <c r="C30" s="218"/>
      <c r="D30" s="214"/>
      <c r="E30" s="51" t="s">
        <v>56</v>
      </c>
      <c r="F30" s="220"/>
      <c r="G30" s="215"/>
      <c r="H30" s="204"/>
    </row>
    <row r="31" spans="1:8" ht="31.5">
      <c r="A31" s="216"/>
      <c r="B31" s="217"/>
      <c r="C31" s="218"/>
      <c r="D31" s="214"/>
      <c r="E31" s="51" t="s">
        <v>57</v>
      </c>
      <c r="F31" s="220"/>
      <c r="G31" s="215"/>
      <c r="H31" s="204"/>
    </row>
    <row r="32" spans="1:8" ht="16.5" thickBot="1">
      <c r="A32" s="248"/>
      <c r="B32" s="249"/>
      <c r="C32" s="262"/>
      <c r="D32" s="263"/>
      <c r="E32" s="90" t="s">
        <v>58</v>
      </c>
      <c r="F32" s="254"/>
      <c r="G32" s="255"/>
      <c r="H32" s="205"/>
    </row>
    <row r="33" spans="1:8" ht="16.5" thickBot="1">
      <c r="A33" s="241" t="s">
        <v>41</v>
      </c>
      <c r="B33" s="242"/>
      <c r="C33" s="243"/>
      <c r="D33" s="243"/>
      <c r="E33" s="243"/>
      <c r="F33" s="33">
        <f>SUM(F26)</f>
        <v>20</v>
      </c>
      <c r="G33" s="128">
        <f>SUM(G26)</f>
        <v>0</v>
      </c>
      <c r="H33" s="129"/>
    </row>
    <row r="34" spans="1:8">
      <c r="A34" s="274">
        <v>1.4</v>
      </c>
      <c r="B34" s="275" t="s">
        <v>27</v>
      </c>
      <c r="C34" s="270" t="s">
        <v>59</v>
      </c>
      <c r="D34" s="271" t="s">
        <v>60</v>
      </c>
      <c r="E34" s="271" t="s">
        <v>61</v>
      </c>
      <c r="F34" s="272" t="s">
        <v>62</v>
      </c>
      <c r="G34" s="273">
        <v>0</v>
      </c>
      <c r="H34" s="207"/>
    </row>
    <row r="35" spans="1:8">
      <c r="A35" s="216"/>
      <c r="B35" s="217"/>
      <c r="C35" s="218"/>
      <c r="D35" s="214"/>
      <c r="E35" s="214"/>
      <c r="F35" s="220"/>
      <c r="G35" s="215"/>
      <c r="H35" s="204"/>
    </row>
    <row r="36" spans="1:8">
      <c r="A36" s="216"/>
      <c r="B36" s="217"/>
      <c r="C36" s="218"/>
      <c r="D36" s="214"/>
      <c r="E36" s="214"/>
      <c r="F36" s="220"/>
      <c r="G36" s="215"/>
      <c r="H36" s="204"/>
    </row>
    <row r="37" spans="1:8">
      <c r="A37" s="216"/>
      <c r="B37" s="217"/>
      <c r="C37" s="218"/>
      <c r="D37" s="214"/>
      <c r="E37" s="214"/>
      <c r="F37" s="220"/>
      <c r="G37" s="215"/>
      <c r="H37" s="204"/>
    </row>
    <row r="38" spans="1:8">
      <c r="A38" s="216"/>
      <c r="B38" s="217"/>
      <c r="C38" s="218"/>
      <c r="D38" s="214"/>
      <c r="E38" s="214"/>
      <c r="F38" s="220"/>
      <c r="G38" s="215"/>
      <c r="H38" s="204"/>
    </row>
    <row r="39" spans="1:8">
      <c r="A39" s="216"/>
      <c r="B39" s="217"/>
      <c r="C39" s="218"/>
      <c r="D39" s="214"/>
      <c r="E39" s="214"/>
      <c r="F39" s="220"/>
      <c r="G39" s="215"/>
      <c r="H39" s="204"/>
    </row>
    <row r="40" spans="1:8">
      <c r="A40" s="216"/>
      <c r="B40" s="217"/>
      <c r="C40" s="218"/>
      <c r="D40" s="214"/>
      <c r="E40" s="214"/>
      <c r="F40" s="220"/>
      <c r="G40" s="215"/>
      <c r="H40" s="204"/>
    </row>
    <row r="41" spans="1:8">
      <c r="A41" s="216">
        <v>1.4</v>
      </c>
      <c r="B41" s="217" t="s">
        <v>37</v>
      </c>
      <c r="C41" s="264" t="s">
        <v>63</v>
      </c>
      <c r="D41" s="214" t="s">
        <v>60</v>
      </c>
      <c r="E41" s="214" t="s">
        <v>61</v>
      </c>
      <c r="F41" s="220" t="s">
        <v>64</v>
      </c>
      <c r="G41" s="215">
        <v>0</v>
      </c>
      <c r="H41" s="204"/>
    </row>
    <row r="42" spans="1:8">
      <c r="A42" s="216"/>
      <c r="B42" s="217"/>
      <c r="C42" s="264"/>
      <c r="D42" s="214"/>
      <c r="E42" s="214"/>
      <c r="F42" s="220"/>
      <c r="G42" s="215"/>
      <c r="H42" s="204"/>
    </row>
    <row r="43" spans="1:8">
      <c r="A43" s="216"/>
      <c r="B43" s="217"/>
      <c r="C43" s="264"/>
      <c r="D43" s="214"/>
      <c r="E43" s="214"/>
      <c r="F43" s="220"/>
      <c r="G43" s="215"/>
      <c r="H43" s="204"/>
    </row>
    <row r="44" spans="1:8">
      <c r="A44" s="216"/>
      <c r="B44" s="217"/>
      <c r="C44" s="264"/>
      <c r="D44" s="214"/>
      <c r="E44" s="214"/>
      <c r="F44" s="220"/>
      <c r="G44" s="215"/>
      <c r="H44" s="204"/>
    </row>
    <row r="45" spans="1:8">
      <c r="A45" s="216"/>
      <c r="B45" s="217"/>
      <c r="C45" s="264"/>
      <c r="D45" s="214"/>
      <c r="E45" s="214"/>
      <c r="F45" s="220"/>
      <c r="G45" s="215"/>
      <c r="H45" s="204"/>
    </row>
    <row r="46" spans="1:8">
      <c r="A46" s="216"/>
      <c r="B46" s="217"/>
      <c r="C46" s="264"/>
      <c r="D46" s="214"/>
      <c r="E46" s="214"/>
      <c r="F46" s="220"/>
      <c r="G46" s="215"/>
      <c r="H46" s="204"/>
    </row>
    <row r="47" spans="1:8">
      <c r="A47" s="216"/>
      <c r="B47" s="217"/>
      <c r="C47" s="264"/>
      <c r="D47" s="214"/>
      <c r="E47" s="214"/>
      <c r="F47" s="220"/>
      <c r="G47" s="215"/>
      <c r="H47" s="204"/>
    </row>
    <row r="48" spans="1:8">
      <c r="A48" s="216"/>
      <c r="B48" s="217"/>
      <c r="C48" s="264"/>
      <c r="D48" s="214"/>
      <c r="E48" s="214"/>
      <c r="F48" s="220"/>
      <c r="G48" s="215"/>
      <c r="H48" s="204"/>
    </row>
    <row r="49" spans="1:8">
      <c r="A49" s="216"/>
      <c r="B49" s="217"/>
      <c r="C49" s="264"/>
      <c r="D49" s="214"/>
      <c r="E49" s="214"/>
      <c r="F49" s="220"/>
      <c r="G49" s="215"/>
      <c r="H49" s="204"/>
    </row>
    <row r="50" spans="1:8">
      <c r="A50" s="216"/>
      <c r="B50" s="217"/>
      <c r="C50" s="264"/>
      <c r="D50" s="214"/>
      <c r="E50" s="214"/>
      <c r="F50" s="220"/>
      <c r="G50" s="215"/>
      <c r="H50" s="204"/>
    </row>
    <row r="51" spans="1:8">
      <c r="A51" s="216"/>
      <c r="B51" s="217"/>
      <c r="C51" s="264"/>
      <c r="D51" s="214"/>
      <c r="E51" s="214"/>
      <c r="F51" s="220"/>
      <c r="G51" s="215"/>
      <c r="H51" s="204"/>
    </row>
    <row r="52" spans="1:8">
      <c r="A52" s="216"/>
      <c r="B52" s="217"/>
      <c r="C52" s="264"/>
      <c r="D52" s="214"/>
      <c r="E52" s="214"/>
      <c r="F52" s="220"/>
      <c r="G52" s="215"/>
      <c r="H52" s="204"/>
    </row>
    <row r="53" spans="1:8" ht="47.25">
      <c r="A53" s="216">
        <v>1.4</v>
      </c>
      <c r="B53" s="217" t="s">
        <v>65</v>
      </c>
      <c r="C53" s="49" t="s">
        <v>66</v>
      </c>
      <c r="D53" s="214" t="s">
        <v>60</v>
      </c>
      <c r="E53" s="214" t="s">
        <v>67</v>
      </c>
      <c r="F53" s="220" t="s">
        <v>64</v>
      </c>
      <c r="G53" s="215">
        <v>0</v>
      </c>
      <c r="H53" s="204"/>
    </row>
    <row r="54" spans="1:8">
      <c r="A54" s="216"/>
      <c r="B54" s="217"/>
      <c r="C54" s="49" t="s">
        <v>68</v>
      </c>
      <c r="D54" s="214"/>
      <c r="E54" s="214"/>
      <c r="F54" s="220"/>
      <c r="G54" s="215"/>
      <c r="H54" s="204"/>
    </row>
    <row r="55" spans="1:8">
      <c r="A55" s="216"/>
      <c r="B55" s="217"/>
      <c r="C55" s="49" t="s">
        <v>69</v>
      </c>
      <c r="D55" s="214"/>
      <c r="E55" s="214"/>
      <c r="F55" s="220"/>
      <c r="G55" s="215"/>
      <c r="H55" s="204"/>
    </row>
    <row r="56" spans="1:8">
      <c r="A56" s="216"/>
      <c r="B56" s="217"/>
      <c r="C56" s="49" t="s">
        <v>70</v>
      </c>
      <c r="D56" s="214"/>
      <c r="E56" s="214"/>
      <c r="F56" s="220"/>
      <c r="G56" s="215"/>
      <c r="H56" s="204"/>
    </row>
    <row r="57" spans="1:8">
      <c r="A57" s="216"/>
      <c r="B57" s="217"/>
      <c r="C57" s="49" t="s">
        <v>71</v>
      </c>
      <c r="D57" s="214"/>
      <c r="E57" s="214"/>
      <c r="F57" s="220"/>
      <c r="G57" s="215"/>
      <c r="H57" s="204"/>
    </row>
    <row r="58" spans="1:8">
      <c r="A58" s="216"/>
      <c r="B58" s="217"/>
      <c r="C58" s="49" t="s">
        <v>72</v>
      </c>
      <c r="D58" s="214"/>
      <c r="E58" s="214"/>
      <c r="F58" s="220"/>
      <c r="G58" s="215"/>
      <c r="H58" s="204"/>
    </row>
    <row r="59" spans="1:8">
      <c r="A59" s="216"/>
      <c r="B59" s="217"/>
      <c r="C59" s="49" t="s">
        <v>73</v>
      </c>
      <c r="D59" s="214"/>
      <c r="E59" s="214"/>
      <c r="F59" s="220"/>
      <c r="G59" s="215"/>
      <c r="H59" s="204"/>
    </row>
    <row r="60" spans="1:8">
      <c r="A60" s="216">
        <v>1.4</v>
      </c>
      <c r="B60" s="217" t="s">
        <v>74</v>
      </c>
      <c r="C60" s="264" t="s">
        <v>75</v>
      </c>
      <c r="D60" s="214" t="s">
        <v>60</v>
      </c>
      <c r="E60" s="214" t="s">
        <v>76</v>
      </c>
      <c r="F60" s="220" t="s">
        <v>64</v>
      </c>
      <c r="G60" s="215">
        <v>0</v>
      </c>
      <c r="H60" s="204"/>
    </row>
    <row r="61" spans="1:8">
      <c r="A61" s="216"/>
      <c r="B61" s="217"/>
      <c r="C61" s="264"/>
      <c r="D61" s="214"/>
      <c r="E61" s="214"/>
      <c r="F61" s="220"/>
      <c r="G61" s="215"/>
      <c r="H61" s="204"/>
    </row>
    <row r="62" spans="1:8">
      <c r="A62" s="216"/>
      <c r="B62" s="217"/>
      <c r="C62" s="264"/>
      <c r="D62" s="214"/>
      <c r="E62" s="214"/>
      <c r="F62" s="220"/>
      <c r="G62" s="215"/>
      <c r="H62" s="204"/>
    </row>
    <row r="63" spans="1:8">
      <c r="A63" s="216"/>
      <c r="B63" s="217"/>
      <c r="C63" s="264"/>
      <c r="D63" s="214"/>
      <c r="E63" s="214"/>
      <c r="F63" s="220"/>
      <c r="G63" s="215"/>
      <c r="H63" s="204"/>
    </row>
    <row r="64" spans="1:8">
      <c r="A64" s="216"/>
      <c r="B64" s="217"/>
      <c r="C64" s="264"/>
      <c r="D64" s="214"/>
      <c r="E64" s="214"/>
      <c r="F64" s="220"/>
      <c r="G64" s="215"/>
      <c r="H64" s="204"/>
    </row>
    <row r="65" spans="1:8">
      <c r="A65" s="216">
        <v>1.4</v>
      </c>
      <c r="B65" s="217" t="s">
        <v>77</v>
      </c>
      <c r="C65" s="218" t="s">
        <v>78</v>
      </c>
      <c r="D65" s="214" t="s">
        <v>60</v>
      </c>
      <c r="E65" s="214" t="s">
        <v>79</v>
      </c>
      <c r="F65" s="220" t="s">
        <v>64</v>
      </c>
      <c r="G65" s="215">
        <v>0</v>
      </c>
      <c r="H65" s="204"/>
    </row>
    <row r="66" spans="1:8">
      <c r="A66" s="216"/>
      <c r="B66" s="217"/>
      <c r="C66" s="218"/>
      <c r="D66" s="214"/>
      <c r="E66" s="214"/>
      <c r="F66" s="220"/>
      <c r="G66" s="215"/>
      <c r="H66" s="204"/>
    </row>
    <row r="67" spans="1:8">
      <c r="A67" s="216"/>
      <c r="B67" s="217"/>
      <c r="C67" s="218"/>
      <c r="D67" s="214"/>
      <c r="E67" s="214"/>
      <c r="F67" s="220"/>
      <c r="G67" s="215"/>
      <c r="H67" s="204"/>
    </row>
    <row r="68" spans="1:8">
      <c r="A68" s="216"/>
      <c r="B68" s="217"/>
      <c r="C68" s="218"/>
      <c r="D68" s="214"/>
      <c r="E68" s="214"/>
      <c r="F68" s="220"/>
      <c r="G68" s="215"/>
      <c r="H68" s="204"/>
    </row>
    <row r="69" spans="1:8">
      <c r="A69" s="216"/>
      <c r="B69" s="217"/>
      <c r="C69" s="218"/>
      <c r="D69" s="214"/>
      <c r="E69" s="214"/>
      <c r="F69" s="220"/>
      <c r="G69" s="215"/>
      <c r="H69" s="204"/>
    </row>
    <row r="70" spans="1:8" ht="16.5" thickBot="1">
      <c r="A70" s="248"/>
      <c r="B70" s="249"/>
      <c r="C70" s="262"/>
      <c r="D70" s="263"/>
      <c r="E70" s="263"/>
      <c r="F70" s="254"/>
      <c r="G70" s="255"/>
      <c r="H70" s="205"/>
    </row>
    <row r="71" spans="1:8" ht="48.75" customHeight="1" thickBot="1">
      <c r="A71" s="241" t="s">
        <v>80</v>
      </c>
      <c r="B71" s="242"/>
      <c r="C71" s="242"/>
      <c r="D71" s="242"/>
      <c r="E71" s="242"/>
      <c r="F71" s="242"/>
      <c r="G71" s="130">
        <f>MAX(SUM(G34:G70),-(25%*G395))</f>
        <v>0</v>
      </c>
      <c r="H71" s="131"/>
    </row>
    <row r="72" spans="1:8">
      <c r="A72" s="274">
        <v>1.4</v>
      </c>
      <c r="B72" s="269" t="s">
        <v>81</v>
      </c>
      <c r="C72" s="276" t="s">
        <v>82</v>
      </c>
      <c r="D72" s="279" t="s">
        <v>60</v>
      </c>
      <c r="E72" s="279" t="s">
        <v>83</v>
      </c>
      <c r="F72" s="272">
        <v>8</v>
      </c>
      <c r="G72" s="273">
        <v>0</v>
      </c>
      <c r="H72" s="207"/>
    </row>
    <row r="73" spans="1:8">
      <c r="A73" s="216"/>
      <c r="B73" s="260"/>
      <c r="C73" s="264"/>
      <c r="D73" s="265"/>
      <c r="E73" s="265"/>
      <c r="F73" s="220"/>
      <c r="G73" s="215"/>
      <c r="H73" s="204"/>
    </row>
    <row r="74" spans="1:8">
      <c r="A74" s="216"/>
      <c r="B74" s="260"/>
      <c r="C74" s="264"/>
      <c r="D74" s="265"/>
      <c r="E74" s="265"/>
      <c r="F74" s="220"/>
      <c r="G74" s="215"/>
      <c r="H74" s="204"/>
    </row>
    <row r="75" spans="1:8">
      <c r="A75" s="216"/>
      <c r="B75" s="260"/>
      <c r="C75" s="264"/>
      <c r="D75" s="265"/>
      <c r="E75" s="265"/>
      <c r="F75" s="220"/>
      <c r="G75" s="215"/>
      <c r="H75" s="204"/>
    </row>
    <row r="76" spans="1:8" ht="63.75" customHeight="1" thickBot="1">
      <c r="A76" s="248"/>
      <c r="B76" s="261"/>
      <c r="C76" s="277"/>
      <c r="D76" s="287"/>
      <c r="E76" s="287"/>
      <c r="F76" s="254"/>
      <c r="G76" s="255"/>
      <c r="H76" s="205"/>
    </row>
    <row r="77" spans="1:8" ht="16.5" thickBot="1">
      <c r="A77" s="241" t="s">
        <v>41</v>
      </c>
      <c r="B77" s="242"/>
      <c r="C77" s="243"/>
      <c r="D77" s="243"/>
      <c r="E77" s="243"/>
      <c r="F77" s="33">
        <f>F72</f>
        <v>8</v>
      </c>
      <c r="G77" s="128">
        <f>SUM(G72)</f>
        <v>0</v>
      </c>
      <c r="H77" s="129"/>
    </row>
    <row r="78" spans="1:8">
      <c r="A78" s="268">
        <v>1.5</v>
      </c>
      <c r="B78" s="269" t="s">
        <v>27</v>
      </c>
      <c r="C78" s="276" t="s">
        <v>84</v>
      </c>
      <c r="D78" s="279" t="s">
        <v>60</v>
      </c>
      <c r="E78" s="279" t="s">
        <v>83</v>
      </c>
      <c r="F78" s="272">
        <v>8</v>
      </c>
      <c r="G78" s="273">
        <v>0</v>
      </c>
      <c r="H78" s="207"/>
    </row>
    <row r="79" spans="1:8">
      <c r="A79" s="258"/>
      <c r="B79" s="260"/>
      <c r="C79" s="264"/>
      <c r="D79" s="265"/>
      <c r="E79" s="265"/>
      <c r="F79" s="220"/>
      <c r="G79" s="215"/>
      <c r="H79" s="204"/>
    </row>
    <row r="80" spans="1:8">
      <c r="A80" s="258"/>
      <c r="B80" s="260"/>
      <c r="C80" s="264"/>
      <c r="D80" s="265"/>
      <c r="E80" s="265"/>
      <c r="F80" s="220"/>
      <c r="G80" s="215"/>
      <c r="H80" s="204"/>
    </row>
    <row r="81" spans="1:8">
      <c r="A81" s="258"/>
      <c r="B81" s="260"/>
      <c r="C81" s="264"/>
      <c r="D81" s="265"/>
      <c r="E81" s="265"/>
      <c r="F81" s="220"/>
      <c r="G81" s="215"/>
      <c r="H81" s="204"/>
    </row>
    <row r="82" spans="1:8">
      <c r="A82" s="258"/>
      <c r="B82" s="260"/>
      <c r="C82" s="264"/>
      <c r="D82" s="265"/>
      <c r="E82" s="265"/>
      <c r="F82" s="220"/>
      <c r="G82" s="215"/>
      <c r="H82" s="204"/>
    </row>
    <row r="83" spans="1:8">
      <c r="A83" s="258"/>
      <c r="B83" s="260"/>
      <c r="C83" s="264"/>
      <c r="D83" s="265"/>
      <c r="E83" s="265"/>
      <c r="F83" s="220"/>
      <c r="G83" s="215"/>
      <c r="H83" s="204"/>
    </row>
    <row r="84" spans="1:8">
      <c r="A84" s="258"/>
      <c r="B84" s="260"/>
      <c r="C84" s="266" t="s">
        <v>85</v>
      </c>
      <c r="D84" s="265"/>
      <c r="E84" s="265"/>
      <c r="F84" s="220"/>
      <c r="G84" s="215"/>
      <c r="H84" s="204"/>
    </row>
    <row r="85" spans="1:8">
      <c r="A85" s="258"/>
      <c r="B85" s="260"/>
      <c r="C85" s="218"/>
      <c r="D85" s="265"/>
      <c r="E85" s="265"/>
      <c r="F85" s="220"/>
      <c r="G85" s="215"/>
      <c r="H85" s="204"/>
    </row>
    <row r="86" spans="1:8" ht="31.5">
      <c r="A86" s="258"/>
      <c r="B86" s="260"/>
      <c r="C86" s="57" t="s">
        <v>86</v>
      </c>
      <c r="D86" s="265"/>
      <c r="E86" s="265"/>
      <c r="F86" s="220"/>
      <c r="G86" s="215"/>
      <c r="H86" s="204"/>
    </row>
    <row r="87" spans="1:8" ht="31.5">
      <c r="A87" s="258"/>
      <c r="B87" s="260"/>
      <c r="C87" s="57" t="s">
        <v>87</v>
      </c>
      <c r="D87" s="265"/>
      <c r="E87" s="265"/>
      <c r="F87" s="220"/>
      <c r="G87" s="215"/>
      <c r="H87" s="204"/>
    </row>
    <row r="88" spans="1:8" ht="31.5">
      <c r="A88" s="258"/>
      <c r="B88" s="260"/>
      <c r="C88" s="57" t="s">
        <v>88</v>
      </c>
      <c r="D88" s="265"/>
      <c r="E88" s="265"/>
      <c r="F88" s="220"/>
      <c r="G88" s="215"/>
      <c r="H88" s="204"/>
    </row>
    <row r="89" spans="1:8" ht="32.25" thickBot="1">
      <c r="A89" s="259"/>
      <c r="B89" s="261"/>
      <c r="C89" s="97" t="s">
        <v>89</v>
      </c>
      <c r="D89" s="287"/>
      <c r="E89" s="287"/>
      <c r="F89" s="254"/>
      <c r="G89" s="255"/>
      <c r="H89" s="205"/>
    </row>
    <row r="90" spans="1:8" ht="16.5" thickBot="1">
      <c r="A90" s="241" t="s">
        <v>41</v>
      </c>
      <c r="B90" s="242"/>
      <c r="C90" s="243"/>
      <c r="D90" s="243"/>
      <c r="E90" s="243"/>
      <c r="F90" s="33">
        <f>SUM(F78)</f>
        <v>8</v>
      </c>
      <c r="G90" s="128">
        <f>SUM(G78)</f>
        <v>0</v>
      </c>
      <c r="H90" s="129"/>
    </row>
    <row r="91" spans="1:8">
      <c r="A91" s="268">
        <v>1.6</v>
      </c>
      <c r="B91" s="269" t="s">
        <v>27</v>
      </c>
      <c r="C91" s="276" t="s">
        <v>90</v>
      </c>
      <c r="D91" s="286" t="s">
        <v>60</v>
      </c>
      <c r="E91" s="279" t="s">
        <v>91</v>
      </c>
      <c r="F91" s="282" t="s">
        <v>64</v>
      </c>
      <c r="G91" s="284">
        <v>0</v>
      </c>
      <c r="H91" s="208"/>
    </row>
    <row r="92" spans="1:8">
      <c r="A92" s="258"/>
      <c r="B92" s="260"/>
      <c r="C92" s="264"/>
      <c r="D92" s="266"/>
      <c r="E92" s="265"/>
      <c r="F92" s="283"/>
      <c r="G92" s="285"/>
      <c r="H92" s="209"/>
    </row>
    <row r="93" spans="1:8">
      <c r="A93" s="258"/>
      <c r="B93" s="260"/>
      <c r="C93" s="264"/>
      <c r="D93" s="266"/>
      <c r="E93" s="265"/>
      <c r="F93" s="283"/>
      <c r="G93" s="285"/>
      <c r="H93" s="209"/>
    </row>
    <row r="94" spans="1:8">
      <c r="A94" s="258"/>
      <c r="B94" s="260"/>
      <c r="C94" s="264"/>
      <c r="D94" s="266"/>
      <c r="E94" s="265"/>
      <c r="F94" s="283"/>
      <c r="G94" s="285"/>
      <c r="H94" s="209"/>
    </row>
    <row r="95" spans="1:8">
      <c r="A95" s="258"/>
      <c r="B95" s="260"/>
      <c r="C95" s="264"/>
      <c r="D95" s="266"/>
      <c r="E95" s="265"/>
      <c r="F95" s="283"/>
      <c r="G95" s="285"/>
      <c r="H95" s="209"/>
    </row>
    <row r="96" spans="1:8">
      <c r="A96" s="258"/>
      <c r="B96" s="260"/>
      <c r="C96" s="264"/>
      <c r="D96" s="266"/>
      <c r="E96" s="265"/>
      <c r="F96" s="283"/>
      <c r="G96" s="285"/>
      <c r="H96" s="209"/>
    </row>
    <row r="97" spans="1:8">
      <c r="A97" s="258"/>
      <c r="B97" s="260"/>
      <c r="C97" s="264"/>
      <c r="D97" s="266"/>
      <c r="E97" s="265"/>
      <c r="F97" s="283"/>
      <c r="G97" s="285"/>
      <c r="H97" s="209"/>
    </row>
    <row r="98" spans="1:8">
      <c r="A98" s="258"/>
      <c r="B98" s="260"/>
      <c r="C98" s="264"/>
      <c r="D98" s="266"/>
      <c r="E98" s="265"/>
      <c r="F98" s="283"/>
      <c r="G98" s="285"/>
      <c r="H98" s="209"/>
    </row>
    <row r="99" spans="1:8">
      <c r="A99" s="258"/>
      <c r="B99" s="260"/>
      <c r="C99" s="264"/>
      <c r="D99" s="266"/>
      <c r="E99" s="265"/>
      <c r="F99" s="283"/>
      <c r="G99" s="285"/>
      <c r="H99" s="209"/>
    </row>
    <row r="100" spans="1:8" ht="47.25">
      <c r="A100" s="258">
        <v>1.6</v>
      </c>
      <c r="B100" s="260" t="s">
        <v>37</v>
      </c>
      <c r="C100" s="266" t="s">
        <v>92</v>
      </c>
      <c r="D100" s="265" t="s">
        <v>93</v>
      </c>
      <c r="E100" s="50" t="s">
        <v>94</v>
      </c>
      <c r="F100" s="220">
        <v>25</v>
      </c>
      <c r="G100" s="215">
        <v>0</v>
      </c>
      <c r="H100" s="204"/>
    </row>
    <row r="101" spans="1:8" ht="31.5">
      <c r="A101" s="258"/>
      <c r="B101" s="260"/>
      <c r="C101" s="266"/>
      <c r="D101" s="265"/>
      <c r="E101" s="56" t="s">
        <v>95</v>
      </c>
      <c r="F101" s="220"/>
      <c r="G101" s="215"/>
      <c r="H101" s="204"/>
    </row>
    <row r="102" spans="1:8" ht="31.5">
      <c r="A102" s="258"/>
      <c r="B102" s="260"/>
      <c r="C102" s="266"/>
      <c r="D102" s="265"/>
      <c r="E102" s="56" t="s">
        <v>96</v>
      </c>
      <c r="F102" s="220"/>
      <c r="G102" s="215"/>
      <c r="H102" s="204"/>
    </row>
    <row r="103" spans="1:8" ht="31.5">
      <c r="A103" s="258"/>
      <c r="B103" s="260"/>
      <c r="C103" s="266"/>
      <c r="D103" s="265"/>
      <c r="E103" s="50" t="s">
        <v>97</v>
      </c>
      <c r="F103" s="220"/>
      <c r="G103" s="215"/>
      <c r="H103" s="204"/>
    </row>
    <row r="104" spans="1:8" ht="31.5">
      <c r="A104" s="258"/>
      <c r="B104" s="260"/>
      <c r="C104" s="266"/>
      <c r="D104" s="265"/>
      <c r="E104" s="56" t="s">
        <v>98</v>
      </c>
      <c r="F104" s="220"/>
      <c r="G104" s="215"/>
      <c r="H104" s="204"/>
    </row>
    <row r="105" spans="1:8" ht="31.5">
      <c r="A105" s="258"/>
      <c r="B105" s="260"/>
      <c r="C105" s="266"/>
      <c r="D105" s="265"/>
      <c r="E105" s="50" t="s">
        <v>99</v>
      </c>
      <c r="F105" s="220"/>
      <c r="G105" s="215"/>
      <c r="H105" s="204"/>
    </row>
    <row r="106" spans="1:8">
      <c r="A106" s="258"/>
      <c r="B106" s="260"/>
      <c r="C106" s="266"/>
      <c r="D106" s="265"/>
      <c r="E106" s="56" t="s">
        <v>100</v>
      </c>
      <c r="F106" s="220"/>
      <c r="G106" s="215"/>
      <c r="H106" s="204"/>
    </row>
    <row r="107" spans="1:8">
      <c r="A107" s="216">
        <v>1.6</v>
      </c>
      <c r="B107" s="217" t="s">
        <v>65</v>
      </c>
      <c r="C107" s="218" t="s">
        <v>101</v>
      </c>
      <c r="D107" s="214" t="s">
        <v>102</v>
      </c>
      <c r="E107" s="219" t="s">
        <v>103</v>
      </c>
      <c r="F107" s="220">
        <v>30</v>
      </c>
      <c r="G107" s="215">
        <v>0</v>
      </c>
      <c r="H107" s="204"/>
    </row>
    <row r="108" spans="1:8">
      <c r="A108" s="216"/>
      <c r="B108" s="217"/>
      <c r="C108" s="218"/>
      <c r="D108" s="214"/>
      <c r="E108" s="219"/>
      <c r="F108" s="220"/>
      <c r="G108" s="215"/>
      <c r="H108" s="204"/>
    </row>
    <row r="109" spans="1:8">
      <c r="A109" s="216"/>
      <c r="B109" s="217"/>
      <c r="C109" s="218"/>
      <c r="D109" s="214"/>
      <c r="E109" s="51" t="s">
        <v>104</v>
      </c>
      <c r="F109" s="220"/>
      <c r="G109" s="215"/>
      <c r="H109" s="204"/>
    </row>
    <row r="110" spans="1:8">
      <c r="A110" s="216"/>
      <c r="B110" s="217"/>
      <c r="C110" s="218"/>
      <c r="D110" s="214"/>
      <c r="E110" s="214" t="s">
        <v>105</v>
      </c>
      <c r="F110" s="220"/>
      <c r="G110" s="215"/>
      <c r="H110" s="204"/>
    </row>
    <row r="111" spans="1:8">
      <c r="A111" s="216"/>
      <c r="B111" s="217"/>
      <c r="C111" s="218"/>
      <c r="D111" s="214"/>
      <c r="E111" s="214"/>
      <c r="F111" s="220"/>
      <c r="G111" s="215"/>
      <c r="H111" s="204"/>
    </row>
    <row r="112" spans="1:8">
      <c r="A112" s="216"/>
      <c r="B112" s="217"/>
      <c r="C112" s="218"/>
      <c r="D112" s="214"/>
      <c r="E112" s="214" t="s">
        <v>106</v>
      </c>
      <c r="F112" s="220"/>
      <c r="G112" s="215"/>
      <c r="H112" s="204"/>
    </row>
    <row r="113" spans="1:8">
      <c r="A113" s="216"/>
      <c r="B113" s="217"/>
      <c r="C113" s="218"/>
      <c r="D113" s="214"/>
      <c r="E113" s="214"/>
      <c r="F113" s="220"/>
      <c r="G113" s="215"/>
      <c r="H113" s="204"/>
    </row>
    <row r="114" spans="1:8">
      <c r="A114" s="216"/>
      <c r="B114" s="217"/>
      <c r="C114" s="218"/>
      <c r="D114" s="214"/>
      <c r="E114" s="214" t="s">
        <v>107</v>
      </c>
      <c r="F114" s="220"/>
      <c r="G114" s="215"/>
      <c r="H114" s="204"/>
    </row>
    <row r="115" spans="1:8">
      <c r="A115" s="216"/>
      <c r="B115" s="217"/>
      <c r="C115" s="218"/>
      <c r="D115" s="214"/>
      <c r="E115" s="214"/>
      <c r="F115" s="220"/>
      <c r="G115" s="215"/>
      <c r="H115" s="204"/>
    </row>
    <row r="116" spans="1:8">
      <c r="A116" s="216"/>
      <c r="B116" s="217"/>
      <c r="C116" s="218"/>
      <c r="D116" s="214"/>
      <c r="E116" s="219" t="s">
        <v>108</v>
      </c>
      <c r="F116" s="220"/>
      <c r="G116" s="215"/>
      <c r="H116" s="204"/>
    </row>
    <row r="117" spans="1:8">
      <c r="A117" s="216"/>
      <c r="B117" s="217"/>
      <c r="C117" s="218"/>
      <c r="D117" s="214"/>
      <c r="E117" s="219"/>
      <c r="F117" s="220"/>
      <c r="G117" s="215"/>
      <c r="H117" s="204"/>
    </row>
    <row r="118" spans="1:8" ht="16.5" thickBot="1">
      <c r="A118" s="248"/>
      <c r="B118" s="249"/>
      <c r="C118" s="262"/>
      <c r="D118" s="263"/>
      <c r="E118" s="90" t="s">
        <v>109</v>
      </c>
      <c r="F118" s="254"/>
      <c r="G118" s="255"/>
      <c r="H118" s="205"/>
    </row>
    <row r="119" spans="1:8" ht="16.5" thickBot="1">
      <c r="A119" s="241" t="s">
        <v>41</v>
      </c>
      <c r="B119" s="242"/>
      <c r="C119" s="243"/>
      <c r="D119" s="243"/>
      <c r="E119" s="243"/>
      <c r="F119" s="33">
        <f>SUM(F91:F118)</f>
        <v>55</v>
      </c>
      <c r="G119" s="128">
        <f>SUM(G91:G118)</f>
        <v>0</v>
      </c>
      <c r="H119" s="129"/>
    </row>
    <row r="120" spans="1:8">
      <c r="A120" s="274">
        <v>1.7</v>
      </c>
      <c r="B120" s="275" t="s">
        <v>27</v>
      </c>
      <c r="C120" s="270" t="s">
        <v>110</v>
      </c>
      <c r="D120" s="271" t="s">
        <v>111</v>
      </c>
      <c r="E120" s="109" t="s">
        <v>112</v>
      </c>
      <c r="F120" s="272">
        <v>8</v>
      </c>
      <c r="G120" s="273">
        <v>0</v>
      </c>
      <c r="H120" s="207"/>
    </row>
    <row r="121" spans="1:8">
      <c r="A121" s="216"/>
      <c r="B121" s="217"/>
      <c r="C121" s="218"/>
      <c r="D121" s="214"/>
      <c r="E121" s="214" t="s">
        <v>113</v>
      </c>
      <c r="F121" s="220"/>
      <c r="G121" s="215"/>
      <c r="H121" s="204"/>
    </row>
    <row r="122" spans="1:8">
      <c r="A122" s="216"/>
      <c r="B122" s="217"/>
      <c r="C122" s="218"/>
      <c r="D122" s="214"/>
      <c r="E122" s="214"/>
      <c r="F122" s="220"/>
      <c r="G122" s="215"/>
      <c r="H122" s="204"/>
    </row>
    <row r="123" spans="1:8">
      <c r="A123" s="216"/>
      <c r="B123" s="217"/>
      <c r="C123" s="218"/>
      <c r="D123" s="214"/>
      <c r="E123" s="214" t="s">
        <v>114</v>
      </c>
      <c r="F123" s="220"/>
      <c r="G123" s="215"/>
      <c r="H123" s="204"/>
    </row>
    <row r="124" spans="1:8">
      <c r="A124" s="216"/>
      <c r="B124" s="217"/>
      <c r="C124" s="218"/>
      <c r="D124" s="214"/>
      <c r="E124" s="214"/>
      <c r="F124" s="220"/>
      <c r="G124" s="215"/>
      <c r="H124" s="204"/>
    </row>
    <row r="125" spans="1:8">
      <c r="A125" s="216"/>
      <c r="B125" s="217"/>
      <c r="C125" s="218"/>
      <c r="D125" s="214"/>
      <c r="E125" s="214" t="s">
        <v>115</v>
      </c>
      <c r="F125" s="220"/>
      <c r="G125" s="215"/>
      <c r="H125" s="204"/>
    </row>
    <row r="126" spans="1:8">
      <c r="A126" s="216"/>
      <c r="B126" s="217"/>
      <c r="C126" s="218"/>
      <c r="D126" s="214"/>
      <c r="E126" s="214"/>
      <c r="F126" s="220"/>
      <c r="G126" s="215"/>
      <c r="H126" s="204"/>
    </row>
    <row r="127" spans="1:8">
      <c r="A127" s="216"/>
      <c r="B127" s="217"/>
      <c r="C127" s="218"/>
      <c r="D127" s="214"/>
      <c r="E127" s="214" t="s">
        <v>116</v>
      </c>
      <c r="F127" s="220"/>
      <c r="G127" s="215"/>
      <c r="H127" s="204"/>
    </row>
    <row r="128" spans="1:8">
      <c r="A128" s="216"/>
      <c r="B128" s="217"/>
      <c r="C128" s="218"/>
      <c r="D128" s="214"/>
      <c r="E128" s="214"/>
      <c r="F128" s="220"/>
      <c r="G128" s="215"/>
      <c r="H128" s="204"/>
    </row>
    <row r="129" spans="1:8">
      <c r="A129" s="216">
        <v>1.7</v>
      </c>
      <c r="B129" s="217" t="s">
        <v>37</v>
      </c>
      <c r="C129" s="218" t="s">
        <v>117</v>
      </c>
      <c r="D129" s="214" t="s">
        <v>118</v>
      </c>
      <c r="E129" s="219" t="s">
        <v>119</v>
      </c>
      <c r="F129" s="220">
        <v>4</v>
      </c>
      <c r="G129" s="215">
        <v>0</v>
      </c>
      <c r="H129" s="204"/>
    </row>
    <row r="130" spans="1:8" ht="16.5" thickBot="1">
      <c r="A130" s="248"/>
      <c r="B130" s="249"/>
      <c r="C130" s="262"/>
      <c r="D130" s="263"/>
      <c r="E130" s="278"/>
      <c r="F130" s="254"/>
      <c r="G130" s="255"/>
      <c r="H130" s="205"/>
    </row>
    <row r="131" spans="1:8" ht="16.5" thickBot="1">
      <c r="A131" s="241" t="s">
        <v>41</v>
      </c>
      <c r="B131" s="242"/>
      <c r="C131" s="243"/>
      <c r="D131" s="243"/>
      <c r="E131" s="243"/>
      <c r="F131" s="33">
        <f>SUM(F120:F130)</f>
        <v>12</v>
      </c>
      <c r="G131" s="128">
        <f>SUM(G120:G130)</f>
        <v>0</v>
      </c>
      <c r="H131" s="129"/>
    </row>
    <row r="132" spans="1:8">
      <c r="A132" s="274">
        <v>1.8</v>
      </c>
      <c r="B132" s="275" t="s">
        <v>27</v>
      </c>
      <c r="C132" s="270" t="s">
        <v>120</v>
      </c>
      <c r="D132" s="271" t="s">
        <v>121</v>
      </c>
      <c r="E132" s="109" t="s">
        <v>122</v>
      </c>
      <c r="F132" s="272">
        <v>12</v>
      </c>
      <c r="G132" s="273">
        <v>0</v>
      </c>
      <c r="H132" s="207"/>
    </row>
    <row r="133" spans="1:8">
      <c r="A133" s="216"/>
      <c r="B133" s="217"/>
      <c r="C133" s="218"/>
      <c r="D133" s="214"/>
      <c r="E133" s="51" t="s">
        <v>123</v>
      </c>
      <c r="F133" s="220"/>
      <c r="G133" s="215"/>
      <c r="H133" s="204"/>
    </row>
    <row r="134" spans="1:8">
      <c r="A134" s="216"/>
      <c r="B134" s="217"/>
      <c r="C134" s="218"/>
      <c r="D134" s="214"/>
      <c r="E134" s="51" t="s">
        <v>124</v>
      </c>
      <c r="F134" s="220"/>
      <c r="G134" s="215"/>
      <c r="H134" s="204"/>
    </row>
    <row r="135" spans="1:8" ht="16.5" thickBot="1">
      <c r="A135" s="248"/>
      <c r="B135" s="249"/>
      <c r="C135" s="262"/>
      <c r="D135" s="263"/>
      <c r="E135" s="90" t="s">
        <v>125</v>
      </c>
      <c r="F135" s="254"/>
      <c r="G135" s="255"/>
      <c r="H135" s="205"/>
    </row>
    <row r="136" spans="1:8" ht="16.5" thickBot="1">
      <c r="A136" s="241" t="s">
        <v>41</v>
      </c>
      <c r="B136" s="242"/>
      <c r="C136" s="243"/>
      <c r="D136" s="243"/>
      <c r="E136" s="243"/>
      <c r="F136" s="33">
        <f>SUM(F132:F135)</f>
        <v>12</v>
      </c>
      <c r="G136" s="128">
        <f>SUM(G132:G135)</f>
        <v>0</v>
      </c>
      <c r="H136" s="129"/>
    </row>
    <row r="137" spans="1:8">
      <c r="A137" s="274">
        <v>1.9</v>
      </c>
      <c r="B137" s="275" t="s">
        <v>27</v>
      </c>
      <c r="C137" s="270" t="s">
        <v>126</v>
      </c>
      <c r="D137" s="271" t="s">
        <v>127</v>
      </c>
      <c r="E137" s="271" t="s">
        <v>128</v>
      </c>
      <c r="F137" s="272">
        <v>6</v>
      </c>
      <c r="G137" s="273">
        <v>0</v>
      </c>
      <c r="H137" s="207"/>
    </row>
    <row r="138" spans="1:8">
      <c r="A138" s="216"/>
      <c r="B138" s="217"/>
      <c r="C138" s="218"/>
      <c r="D138" s="214"/>
      <c r="E138" s="214"/>
      <c r="F138" s="220"/>
      <c r="G138" s="215"/>
      <c r="H138" s="204"/>
    </row>
    <row r="139" spans="1:8" ht="16.5" thickBot="1">
      <c r="A139" s="248"/>
      <c r="B139" s="249"/>
      <c r="C139" s="262"/>
      <c r="D139" s="263"/>
      <c r="E139" s="263"/>
      <c r="F139" s="254"/>
      <c r="G139" s="255"/>
      <c r="H139" s="205"/>
    </row>
    <row r="140" spans="1:8" ht="16.5" thickBot="1">
      <c r="A140" s="241" t="s">
        <v>41</v>
      </c>
      <c r="B140" s="242"/>
      <c r="C140" s="243"/>
      <c r="D140" s="243"/>
      <c r="E140" s="243"/>
      <c r="F140" s="33">
        <f>SUM(F137)</f>
        <v>6</v>
      </c>
      <c r="G140" s="128">
        <f>SUM(G137)</f>
        <v>0</v>
      </c>
      <c r="H140" s="129"/>
    </row>
    <row r="141" spans="1:8" ht="35.25" customHeight="1" thickBot="1">
      <c r="A141" s="210" t="s">
        <v>129</v>
      </c>
      <c r="B141" s="211"/>
      <c r="C141" s="212"/>
      <c r="D141" s="212"/>
      <c r="E141" s="212"/>
      <c r="F141" s="212"/>
      <c r="G141" s="212"/>
      <c r="H141" s="213"/>
    </row>
    <row r="142" spans="1:8" ht="48" thickBot="1">
      <c r="A142" s="80">
        <v>1.1000000000000001</v>
      </c>
      <c r="B142" s="81" t="s">
        <v>130</v>
      </c>
      <c r="C142" s="82" t="s">
        <v>131</v>
      </c>
      <c r="D142" s="83" t="s">
        <v>132</v>
      </c>
      <c r="E142" s="84" t="s">
        <v>133</v>
      </c>
      <c r="F142" s="85" t="s">
        <v>24</v>
      </c>
      <c r="G142" s="85" t="s">
        <v>25</v>
      </c>
      <c r="H142" s="86" t="s">
        <v>26</v>
      </c>
    </row>
    <row r="143" spans="1:8">
      <c r="A143" s="74">
        <v>1.1000000000000001</v>
      </c>
      <c r="B143" s="75">
        <v>1</v>
      </c>
      <c r="C143" s="76" t="s">
        <v>134</v>
      </c>
      <c r="D143" s="77">
        <v>1</v>
      </c>
      <c r="E143" s="75">
        <v>2</v>
      </c>
      <c r="F143" s="78">
        <v>3</v>
      </c>
      <c r="G143" s="79">
        <v>0</v>
      </c>
      <c r="H143" s="141"/>
    </row>
    <row r="144" spans="1:8">
      <c r="A144" s="66">
        <v>1.1000000000000001</v>
      </c>
      <c r="B144" s="55">
        <v>2</v>
      </c>
      <c r="C144" s="49" t="s">
        <v>135</v>
      </c>
      <c r="D144" s="68">
        <v>1</v>
      </c>
      <c r="E144" s="55">
        <v>2</v>
      </c>
      <c r="F144" s="52">
        <v>3</v>
      </c>
      <c r="G144" s="53">
        <v>0</v>
      </c>
      <c r="H144" s="142"/>
    </row>
    <row r="145" spans="1:8">
      <c r="A145" s="66">
        <v>1.1000000000000001</v>
      </c>
      <c r="B145" s="55">
        <v>3</v>
      </c>
      <c r="C145" s="49" t="s">
        <v>136</v>
      </c>
      <c r="D145" s="68">
        <v>1</v>
      </c>
      <c r="E145" s="55">
        <v>2</v>
      </c>
      <c r="F145" s="52">
        <v>3</v>
      </c>
      <c r="G145" s="53">
        <v>0</v>
      </c>
      <c r="H145" s="142"/>
    </row>
    <row r="146" spans="1:8">
      <c r="A146" s="66">
        <v>1.1000000000000001</v>
      </c>
      <c r="B146" s="55">
        <v>4</v>
      </c>
      <c r="C146" s="49" t="s">
        <v>137</v>
      </c>
      <c r="D146" s="68">
        <v>1</v>
      </c>
      <c r="E146" s="55">
        <v>2</v>
      </c>
      <c r="F146" s="52">
        <v>3</v>
      </c>
      <c r="G146" s="53">
        <v>0</v>
      </c>
      <c r="H146" s="142"/>
    </row>
    <row r="147" spans="1:8">
      <c r="A147" s="66">
        <v>1.1000000000000001</v>
      </c>
      <c r="B147" s="55">
        <v>5</v>
      </c>
      <c r="C147" s="49" t="s">
        <v>138</v>
      </c>
      <c r="D147" s="68">
        <v>1</v>
      </c>
      <c r="E147" s="55">
        <v>5</v>
      </c>
      <c r="F147" s="52">
        <v>6</v>
      </c>
      <c r="G147" s="53">
        <v>0</v>
      </c>
      <c r="H147" s="142"/>
    </row>
    <row r="148" spans="1:8">
      <c r="A148" s="66">
        <v>1.1000000000000001</v>
      </c>
      <c r="B148" s="55">
        <v>6</v>
      </c>
      <c r="C148" s="49" t="s">
        <v>139</v>
      </c>
      <c r="D148" s="68">
        <v>1</v>
      </c>
      <c r="E148" s="55">
        <v>2</v>
      </c>
      <c r="F148" s="52">
        <v>3</v>
      </c>
      <c r="G148" s="53">
        <v>0</v>
      </c>
      <c r="H148" s="142"/>
    </row>
    <row r="149" spans="1:8">
      <c r="A149" s="66">
        <v>1.1000000000000001</v>
      </c>
      <c r="B149" s="55">
        <v>7</v>
      </c>
      <c r="C149" s="49" t="s">
        <v>140</v>
      </c>
      <c r="D149" s="68">
        <v>1</v>
      </c>
      <c r="E149" s="55">
        <v>2</v>
      </c>
      <c r="F149" s="52">
        <v>3</v>
      </c>
      <c r="G149" s="53">
        <v>0</v>
      </c>
      <c r="H149" s="142"/>
    </row>
    <row r="150" spans="1:8">
      <c r="A150" s="66">
        <v>1.1000000000000001</v>
      </c>
      <c r="B150" s="55">
        <v>8</v>
      </c>
      <c r="C150" s="49" t="s">
        <v>141</v>
      </c>
      <c r="D150" s="68">
        <v>1</v>
      </c>
      <c r="E150" s="55">
        <v>2</v>
      </c>
      <c r="F150" s="52">
        <v>3</v>
      </c>
      <c r="G150" s="53">
        <v>0</v>
      </c>
      <c r="H150" s="142"/>
    </row>
    <row r="151" spans="1:8">
      <c r="A151" s="66">
        <v>1.1000000000000001</v>
      </c>
      <c r="B151" s="55">
        <v>9</v>
      </c>
      <c r="C151" s="49" t="s">
        <v>142</v>
      </c>
      <c r="D151" s="68">
        <v>1</v>
      </c>
      <c r="E151" s="55">
        <v>5</v>
      </c>
      <c r="F151" s="52">
        <v>6</v>
      </c>
      <c r="G151" s="53">
        <v>0</v>
      </c>
      <c r="H151" s="142"/>
    </row>
    <row r="152" spans="1:8">
      <c r="A152" s="66">
        <v>1.1000000000000001</v>
      </c>
      <c r="B152" s="48">
        <v>10</v>
      </c>
      <c r="C152" s="49" t="s">
        <v>143</v>
      </c>
      <c r="D152" s="68">
        <v>1</v>
      </c>
      <c r="E152" s="48">
        <v>2</v>
      </c>
      <c r="F152" s="52">
        <v>3</v>
      </c>
      <c r="G152" s="53">
        <v>0</v>
      </c>
      <c r="H152" s="142"/>
    </row>
    <row r="153" spans="1:8" ht="31.5">
      <c r="A153" s="66">
        <v>1.1000000000000001</v>
      </c>
      <c r="B153" s="55">
        <v>11</v>
      </c>
      <c r="C153" s="49" t="s">
        <v>144</v>
      </c>
      <c r="D153" s="68">
        <v>1</v>
      </c>
      <c r="E153" s="55">
        <v>5</v>
      </c>
      <c r="F153" s="52">
        <v>6</v>
      </c>
      <c r="G153" s="53">
        <v>0</v>
      </c>
      <c r="H153" s="142"/>
    </row>
    <row r="154" spans="1:8">
      <c r="A154" s="66">
        <v>1.1000000000000001</v>
      </c>
      <c r="B154" s="48">
        <v>12</v>
      </c>
      <c r="C154" s="49" t="s">
        <v>145</v>
      </c>
      <c r="D154" s="68">
        <v>1</v>
      </c>
      <c r="E154" s="48">
        <v>2</v>
      </c>
      <c r="F154" s="52">
        <v>3</v>
      </c>
      <c r="G154" s="53">
        <v>0</v>
      </c>
      <c r="H154" s="142"/>
    </row>
    <row r="155" spans="1:8" ht="31.5">
      <c r="A155" s="66">
        <v>1.1000000000000001</v>
      </c>
      <c r="B155" s="55">
        <v>13</v>
      </c>
      <c r="C155" s="49" t="s">
        <v>146</v>
      </c>
      <c r="D155" s="68">
        <v>1</v>
      </c>
      <c r="E155" s="55">
        <v>5</v>
      </c>
      <c r="F155" s="52">
        <v>6</v>
      </c>
      <c r="G155" s="53">
        <v>0</v>
      </c>
      <c r="H155" s="142"/>
    </row>
    <row r="156" spans="1:8">
      <c r="A156" s="66">
        <v>1.1000000000000001</v>
      </c>
      <c r="B156" s="48">
        <v>14</v>
      </c>
      <c r="C156" s="49" t="s">
        <v>147</v>
      </c>
      <c r="D156" s="68">
        <v>1</v>
      </c>
      <c r="E156" s="48">
        <v>3</v>
      </c>
      <c r="F156" s="52">
        <v>4</v>
      </c>
      <c r="G156" s="53">
        <v>0</v>
      </c>
      <c r="H156" s="142"/>
    </row>
    <row r="157" spans="1:8">
      <c r="A157" s="66">
        <v>1.1000000000000001</v>
      </c>
      <c r="B157" s="55">
        <v>15</v>
      </c>
      <c r="C157" s="49" t="s">
        <v>148</v>
      </c>
      <c r="D157" s="68">
        <v>1</v>
      </c>
      <c r="E157" s="55">
        <v>2</v>
      </c>
      <c r="F157" s="52">
        <v>3</v>
      </c>
      <c r="G157" s="53">
        <v>0</v>
      </c>
      <c r="H157" s="142"/>
    </row>
    <row r="158" spans="1:8">
      <c r="A158" s="66">
        <v>1.1000000000000001</v>
      </c>
      <c r="B158" s="48">
        <v>16</v>
      </c>
      <c r="C158" s="49" t="s">
        <v>149</v>
      </c>
      <c r="D158" s="68">
        <v>1</v>
      </c>
      <c r="E158" s="48">
        <v>2</v>
      </c>
      <c r="F158" s="52">
        <v>3</v>
      </c>
      <c r="G158" s="53">
        <v>0</v>
      </c>
      <c r="H158" s="142"/>
    </row>
    <row r="159" spans="1:8" ht="31.5">
      <c r="A159" s="66">
        <v>1.1000000000000001</v>
      </c>
      <c r="B159" s="48">
        <v>17</v>
      </c>
      <c r="C159" s="49" t="s">
        <v>150</v>
      </c>
      <c r="D159" s="68">
        <v>1</v>
      </c>
      <c r="E159" s="48">
        <v>4</v>
      </c>
      <c r="F159" s="52">
        <v>5</v>
      </c>
      <c r="G159" s="53">
        <v>0</v>
      </c>
      <c r="H159" s="142"/>
    </row>
    <row r="160" spans="1:8">
      <c r="A160" s="66">
        <v>1.1000000000000001</v>
      </c>
      <c r="B160" s="55">
        <v>18</v>
      </c>
      <c r="C160" s="49" t="s">
        <v>151</v>
      </c>
      <c r="D160" s="68">
        <v>1</v>
      </c>
      <c r="E160" s="55">
        <v>4</v>
      </c>
      <c r="F160" s="52">
        <v>5</v>
      </c>
      <c r="G160" s="53">
        <v>0</v>
      </c>
      <c r="H160" s="142"/>
    </row>
    <row r="161" spans="1:8" ht="31.5">
      <c r="A161" s="66">
        <v>1.1000000000000001</v>
      </c>
      <c r="B161" s="48">
        <v>19</v>
      </c>
      <c r="C161" s="49" t="s">
        <v>152</v>
      </c>
      <c r="D161" s="68">
        <v>1</v>
      </c>
      <c r="E161" s="48">
        <v>2</v>
      </c>
      <c r="F161" s="52">
        <v>3</v>
      </c>
      <c r="G161" s="53">
        <v>0</v>
      </c>
      <c r="H161" s="142"/>
    </row>
    <row r="162" spans="1:8" ht="31.5">
      <c r="A162" s="66">
        <v>1.1000000000000001</v>
      </c>
      <c r="B162" s="48">
        <v>20</v>
      </c>
      <c r="C162" s="49" t="s">
        <v>153</v>
      </c>
      <c r="D162" s="68">
        <v>1</v>
      </c>
      <c r="E162" s="48">
        <v>10</v>
      </c>
      <c r="F162" s="52">
        <v>11</v>
      </c>
      <c r="G162" s="53">
        <v>0</v>
      </c>
      <c r="H162" s="142"/>
    </row>
    <row r="163" spans="1:8" ht="31.5">
      <c r="A163" s="66">
        <v>1.1000000000000001</v>
      </c>
      <c r="B163" s="48">
        <v>21</v>
      </c>
      <c r="C163" s="49" t="s">
        <v>154</v>
      </c>
      <c r="D163" s="68">
        <v>1</v>
      </c>
      <c r="E163" s="48">
        <v>2</v>
      </c>
      <c r="F163" s="52">
        <v>3</v>
      </c>
      <c r="G163" s="53">
        <v>0</v>
      </c>
      <c r="H163" s="142"/>
    </row>
    <row r="164" spans="1:8" ht="31.5">
      <c r="A164" s="66">
        <v>1.1000000000000001</v>
      </c>
      <c r="B164" s="48">
        <v>22</v>
      </c>
      <c r="C164" s="49" t="s">
        <v>155</v>
      </c>
      <c r="D164" s="68">
        <v>1</v>
      </c>
      <c r="E164" s="48">
        <v>2</v>
      </c>
      <c r="F164" s="52">
        <v>3</v>
      </c>
      <c r="G164" s="53">
        <v>0</v>
      </c>
      <c r="H164" s="142"/>
    </row>
    <row r="165" spans="1:8" ht="31.5">
      <c r="A165" s="66">
        <v>1.1000000000000001</v>
      </c>
      <c r="B165" s="48">
        <v>23</v>
      </c>
      <c r="C165" s="49" t="s">
        <v>156</v>
      </c>
      <c r="D165" s="68">
        <v>1</v>
      </c>
      <c r="E165" s="48">
        <v>5</v>
      </c>
      <c r="F165" s="52">
        <v>6</v>
      </c>
      <c r="G165" s="53">
        <v>0</v>
      </c>
      <c r="H165" s="142"/>
    </row>
    <row r="166" spans="1:8">
      <c r="A166" s="66">
        <v>1.1000000000000001</v>
      </c>
      <c r="B166" s="48">
        <v>24</v>
      </c>
      <c r="C166" s="49" t="s">
        <v>157</v>
      </c>
      <c r="D166" s="68">
        <v>1</v>
      </c>
      <c r="E166" s="48">
        <v>5</v>
      </c>
      <c r="F166" s="52">
        <v>6</v>
      </c>
      <c r="G166" s="53">
        <v>0</v>
      </c>
      <c r="H166" s="142"/>
    </row>
    <row r="167" spans="1:8" ht="33" customHeight="1">
      <c r="A167" s="66">
        <v>1.1000000000000001</v>
      </c>
      <c r="B167" s="48">
        <v>25</v>
      </c>
      <c r="C167" s="49" t="s">
        <v>158</v>
      </c>
      <c r="D167" s="68">
        <v>1</v>
      </c>
      <c r="E167" s="48">
        <v>2</v>
      </c>
      <c r="F167" s="52">
        <v>3</v>
      </c>
      <c r="G167" s="53">
        <v>0</v>
      </c>
      <c r="H167" s="142"/>
    </row>
    <row r="168" spans="1:8" ht="47.25">
      <c r="A168" s="66">
        <v>1.1000000000000001</v>
      </c>
      <c r="B168" s="48">
        <v>26</v>
      </c>
      <c r="C168" s="49" t="s">
        <v>159</v>
      </c>
      <c r="D168" s="68">
        <v>1</v>
      </c>
      <c r="E168" s="48">
        <v>2</v>
      </c>
      <c r="F168" s="52">
        <v>3</v>
      </c>
      <c r="G168" s="53">
        <v>0</v>
      </c>
      <c r="H168" s="142"/>
    </row>
    <row r="169" spans="1:8">
      <c r="A169" s="66">
        <v>1.1000000000000001</v>
      </c>
      <c r="B169" s="48">
        <v>27</v>
      </c>
      <c r="C169" s="49" t="s">
        <v>160</v>
      </c>
      <c r="D169" s="68">
        <v>1</v>
      </c>
      <c r="E169" s="48">
        <v>2</v>
      </c>
      <c r="F169" s="52">
        <v>3</v>
      </c>
      <c r="G169" s="53">
        <v>0</v>
      </c>
      <c r="H169" s="142"/>
    </row>
    <row r="170" spans="1:8">
      <c r="A170" s="66">
        <v>1.1000000000000001</v>
      </c>
      <c r="B170" s="48">
        <v>28</v>
      </c>
      <c r="C170" s="49" t="s">
        <v>161</v>
      </c>
      <c r="D170" s="68">
        <v>1</v>
      </c>
      <c r="E170" s="48">
        <v>2</v>
      </c>
      <c r="F170" s="52">
        <v>3</v>
      </c>
      <c r="G170" s="53">
        <v>0</v>
      </c>
      <c r="H170" s="142"/>
    </row>
    <row r="171" spans="1:8">
      <c r="A171" s="66">
        <v>1.1000000000000001</v>
      </c>
      <c r="B171" s="48">
        <v>29</v>
      </c>
      <c r="C171" s="49" t="s">
        <v>162</v>
      </c>
      <c r="D171" s="68">
        <v>1</v>
      </c>
      <c r="E171" s="48">
        <v>5</v>
      </c>
      <c r="F171" s="52">
        <v>6</v>
      </c>
      <c r="G171" s="53">
        <v>0</v>
      </c>
      <c r="H171" s="142"/>
    </row>
    <row r="172" spans="1:8">
      <c r="A172" s="66">
        <v>1.1000000000000001</v>
      </c>
      <c r="B172" s="48">
        <v>30</v>
      </c>
      <c r="C172" s="49" t="s">
        <v>163</v>
      </c>
      <c r="D172" s="68">
        <v>1</v>
      </c>
      <c r="E172" s="48">
        <v>5</v>
      </c>
      <c r="F172" s="52">
        <v>6</v>
      </c>
      <c r="G172" s="53">
        <v>0</v>
      </c>
      <c r="H172" s="142"/>
    </row>
    <row r="173" spans="1:8">
      <c r="A173" s="66">
        <v>1.1000000000000001</v>
      </c>
      <c r="B173" s="48">
        <v>31</v>
      </c>
      <c r="C173" s="49" t="s">
        <v>164</v>
      </c>
      <c r="D173" s="68">
        <v>1</v>
      </c>
      <c r="E173" s="48">
        <v>5</v>
      </c>
      <c r="F173" s="52">
        <v>6</v>
      </c>
      <c r="G173" s="53">
        <v>0</v>
      </c>
      <c r="H173" s="142"/>
    </row>
    <row r="174" spans="1:8">
      <c r="A174" s="66">
        <v>1.1000000000000001</v>
      </c>
      <c r="B174" s="55">
        <v>32</v>
      </c>
      <c r="C174" s="49" t="s">
        <v>165</v>
      </c>
      <c r="D174" s="68">
        <v>1</v>
      </c>
      <c r="E174" s="55">
        <v>10</v>
      </c>
      <c r="F174" s="52">
        <v>11</v>
      </c>
      <c r="G174" s="53">
        <v>0</v>
      </c>
      <c r="H174" s="142"/>
    </row>
    <row r="175" spans="1:8">
      <c r="A175" s="66">
        <v>1.1000000000000001</v>
      </c>
      <c r="B175" s="55">
        <v>33</v>
      </c>
      <c r="C175" s="49" t="s">
        <v>166</v>
      </c>
      <c r="D175" s="68">
        <v>1</v>
      </c>
      <c r="E175" s="55">
        <v>10</v>
      </c>
      <c r="F175" s="52">
        <v>11</v>
      </c>
      <c r="G175" s="53">
        <v>0</v>
      </c>
      <c r="H175" s="142"/>
    </row>
    <row r="176" spans="1:8">
      <c r="A176" s="66">
        <v>1.1000000000000001</v>
      </c>
      <c r="B176" s="48">
        <v>34</v>
      </c>
      <c r="C176" s="49" t="s">
        <v>167</v>
      </c>
      <c r="D176" s="68">
        <v>1</v>
      </c>
      <c r="E176" s="48">
        <v>5</v>
      </c>
      <c r="F176" s="52">
        <v>6</v>
      </c>
      <c r="G176" s="53">
        <v>0</v>
      </c>
      <c r="H176" s="142"/>
    </row>
    <row r="177" spans="1:8">
      <c r="A177" s="66">
        <v>1.1000000000000001</v>
      </c>
      <c r="B177" s="55">
        <v>35</v>
      </c>
      <c r="C177" s="49" t="s">
        <v>168</v>
      </c>
      <c r="D177" s="68">
        <v>1</v>
      </c>
      <c r="E177" s="55">
        <v>4</v>
      </c>
      <c r="F177" s="52">
        <v>5</v>
      </c>
      <c r="G177" s="53">
        <v>0</v>
      </c>
      <c r="H177" s="142"/>
    </row>
    <row r="178" spans="1:8">
      <c r="A178" s="66">
        <v>1.1000000000000001</v>
      </c>
      <c r="B178" s="55">
        <v>36</v>
      </c>
      <c r="C178" s="49" t="s">
        <v>169</v>
      </c>
      <c r="D178" s="68">
        <v>1</v>
      </c>
      <c r="E178" s="55">
        <v>5</v>
      </c>
      <c r="F178" s="52">
        <v>6</v>
      </c>
      <c r="G178" s="53">
        <v>0</v>
      </c>
      <c r="H178" s="142"/>
    </row>
    <row r="179" spans="1:8" ht="33" customHeight="1">
      <c r="A179" s="66">
        <v>1.1000000000000001</v>
      </c>
      <c r="B179" s="48">
        <v>37</v>
      </c>
      <c r="C179" s="49" t="s">
        <v>170</v>
      </c>
      <c r="D179" s="68">
        <v>1</v>
      </c>
      <c r="E179" s="48">
        <v>2</v>
      </c>
      <c r="F179" s="52">
        <v>3</v>
      </c>
      <c r="G179" s="53">
        <v>0</v>
      </c>
      <c r="H179" s="142"/>
    </row>
    <row r="180" spans="1:8">
      <c r="A180" s="66">
        <v>1.1000000000000001</v>
      </c>
      <c r="B180" s="55">
        <v>38</v>
      </c>
      <c r="C180" s="49" t="s">
        <v>171</v>
      </c>
      <c r="D180" s="68">
        <v>1</v>
      </c>
      <c r="E180" s="55">
        <v>3</v>
      </c>
      <c r="F180" s="52">
        <v>4</v>
      </c>
      <c r="G180" s="53">
        <v>0</v>
      </c>
      <c r="H180" s="142"/>
    </row>
    <row r="181" spans="1:8">
      <c r="A181" s="66">
        <v>1.1000000000000001</v>
      </c>
      <c r="B181" s="48">
        <v>39</v>
      </c>
      <c r="C181" s="49" t="s">
        <v>172</v>
      </c>
      <c r="D181" s="68">
        <v>1</v>
      </c>
      <c r="E181" s="48">
        <v>2</v>
      </c>
      <c r="F181" s="52">
        <v>3</v>
      </c>
      <c r="G181" s="53">
        <v>0</v>
      </c>
      <c r="H181" s="142"/>
    </row>
    <row r="182" spans="1:8">
      <c r="A182" s="66">
        <v>1.1000000000000001</v>
      </c>
      <c r="B182" s="48">
        <v>40</v>
      </c>
      <c r="C182" s="49" t="s">
        <v>173</v>
      </c>
      <c r="D182" s="68">
        <v>1</v>
      </c>
      <c r="E182" s="48">
        <v>2</v>
      </c>
      <c r="F182" s="52">
        <v>3</v>
      </c>
      <c r="G182" s="53">
        <v>0</v>
      </c>
      <c r="H182" s="142"/>
    </row>
    <row r="183" spans="1:8">
      <c r="A183" s="280">
        <v>1.1000000000000001</v>
      </c>
      <c r="B183" s="217">
        <v>41</v>
      </c>
      <c r="C183" s="218" t="s">
        <v>174</v>
      </c>
      <c r="D183" s="281" t="s">
        <v>175</v>
      </c>
      <c r="E183" s="281" t="s">
        <v>176</v>
      </c>
      <c r="F183" s="220">
        <v>30</v>
      </c>
      <c r="G183" s="215">
        <v>0</v>
      </c>
      <c r="H183" s="205"/>
    </row>
    <row r="184" spans="1:8">
      <c r="A184" s="280"/>
      <c r="B184" s="217"/>
      <c r="C184" s="218"/>
      <c r="D184" s="281"/>
      <c r="E184" s="281"/>
      <c r="F184" s="220"/>
      <c r="G184" s="215"/>
      <c r="H184" s="206"/>
    </row>
    <row r="185" spans="1:8">
      <c r="A185" s="280"/>
      <c r="B185" s="217"/>
      <c r="C185" s="218"/>
      <c r="D185" s="281"/>
      <c r="E185" s="281"/>
      <c r="F185" s="220"/>
      <c r="G185" s="215"/>
      <c r="H185" s="207"/>
    </row>
    <row r="186" spans="1:8" ht="48" thickBot="1">
      <c r="A186" s="98">
        <v>1.1000000000000001</v>
      </c>
      <c r="B186" s="95">
        <v>42</v>
      </c>
      <c r="C186" s="89" t="s">
        <v>177</v>
      </c>
      <c r="D186" s="99" t="s">
        <v>178</v>
      </c>
      <c r="E186" s="100"/>
      <c r="F186" s="91">
        <v>15</v>
      </c>
      <c r="G186" s="92">
        <v>0</v>
      </c>
      <c r="H186" s="143"/>
    </row>
    <row r="187" spans="1:8">
      <c r="A187" s="244" t="s">
        <v>41</v>
      </c>
      <c r="B187" s="245"/>
      <c r="C187" s="245"/>
      <c r="D187" s="245"/>
      <c r="E187" s="245"/>
      <c r="F187" s="132">
        <f>SUM(F143:F186)</f>
        <v>230</v>
      </c>
      <c r="G187" s="133">
        <f>SUM(G143:G186)</f>
        <v>0</v>
      </c>
      <c r="H187" s="134"/>
    </row>
    <row r="188" spans="1:8" ht="18" customHeight="1" thickBot="1">
      <c r="A188" s="239" t="s">
        <v>179</v>
      </c>
      <c r="B188" s="240"/>
      <c r="C188" s="240"/>
      <c r="D188" s="240"/>
      <c r="E188" s="240"/>
      <c r="F188" s="72">
        <f>(F17+F25+F33+F77+F90+F119+F131+F136+F140+F187)</f>
        <v>370</v>
      </c>
      <c r="G188" s="70">
        <f>(G17+G25+G33+G77+G90+G119+G131+G136+G140+G187)</f>
        <v>0</v>
      </c>
      <c r="H188" s="135"/>
    </row>
    <row r="189" spans="1:8" ht="78.75">
      <c r="A189" s="107">
        <v>2.1</v>
      </c>
      <c r="B189" s="108" t="s">
        <v>27</v>
      </c>
      <c r="C189" s="76" t="s">
        <v>180</v>
      </c>
      <c r="D189" s="109" t="s">
        <v>118</v>
      </c>
      <c r="E189" s="109" t="s">
        <v>181</v>
      </c>
      <c r="F189" s="78">
        <v>3</v>
      </c>
      <c r="G189" s="79">
        <v>0</v>
      </c>
      <c r="H189" s="141"/>
    </row>
    <row r="190" spans="1:8" ht="31.5">
      <c r="A190" s="64">
        <v>2.1</v>
      </c>
      <c r="B190" s="48" t="s">
        <v>37</v>
      </c>
      <c r="C190" s="58" t="s">
        <v>182</v>
      </c>
      <c r="D190" s="59" t="s">
        <v>118</v>
      </c>
      <c r="E190" s="59" t="s">
        <v>183</v>
      </c>
      <c r="F190" s="52">
        <v>4</v>
      </c>
      <c r="G190" s="79">
        <v>0</v>
      </c>
      <c r="H190" s="142"/>
    </row>
    <row r="191" spans="1:8" ht="31.5">
      <c r="A191" s="64">
        <v>2.1</v>
      </c>
      <c r="B191" s="48" t="s">
        <v>65</v>
      </c>
      <c r="C191" s="49" t="s">
        <v>184</v>
      </c>
      <c r="D191" s="51" t="s">
        <v>118</v>
      </c>
      <c r="E191" s="51" t="s">
        <v>183</v>
      </c>
      <c r="F191" s="52">
        <v>4</v>
      </c>
      <c r="G191" s="79">
        <v>0</v>
      </c>
      <c r="H191" s="142"/>
    </row>
    <row r="192" spans="1:8" ht="31.5">
      <c r="A192" s="64">
        <v>2.1</v>
      </c>
      <c r="B192" s="48" t="s">
        <v>74</v>
      </c>
      <c r="C192" s="49" t="s">
        <v>185</v>
      </c>
      <c r="D192" s="51" t="s">
        <v>118</v>
      </c>
      <c r="E192" s="51" t="s">
        <v>183</v>
      </c>
      <c r="F192" s="52">
        <v>4</v>
      </c>
      <c r="G192" s="79">
        <v>0</v>
      </c>
      <c r="H192" s="142"/>
    </row>
    <row r="193" spans="1:8" ht="31.5">
      <c r="A193" s="64">
        <v>2.1</v>
      </c>
      <c r="B193" s="48" t="s">
        <v>77</v>
      </c>
      <c r="C193" s="49" t="s">
        <v>186</v>
      </c>
      <c r="D193" s="51" t="s">
        <v>118</v>
      </c>
      <c r="E193" s="51" t="s">
        <v>183</v>
      </c>
      <c r="F193" s="52">
        <v>4</v>
      </c>
      <c r="G193" s="79">
        <v>0</v>
      </c>
      <c r="H193" s="142"/>
    </row>
    <row r="194" spans="1:8" ht="31.5">
      <c r="A194" s="258">
        <v>2.1</v>
      </c>
      <c r="B194" s="260" t="s">
        <v>81</v>
      </c>
      <c r="C194" s="250" t="s">
        <v>187</v>
      </c>
      <c r="D194" s="219" t="s">
        <v>118</v>
      </c>
      <c r="E194" s="56" t="s">
        <v>188</v>
      </c>
      <c r="F194" s="220">
        <v>2</v>
      </c>
      <c r="G194" s="215">
        <v>0</v>
      </c>
      <c r="H194" s="204"/>
    </row>
    <row r="195" spans="1:8" ht="31.5">
      <c r="A195" s="258">
        <v>2.1</v>
      </c>
      <c r="B195" s="260"/>
      <c r="C195" s="250"/>
      <c r="D195" s="219"/>
      <c r="E195" s="50" t="s">
        <v>189</v>
      </c>
      <c r="F195" s="220"/>
      <c r="G195" s="215"/>
      <c r="H195" s="204"/>
    </row>
    <row r="196" spans="1:8" ht="16.5" thickBot="1">
      <c r="A196" s="259">
        <v>2.1</v>
      </c>
      <c r="B196" s="261"/>
      <c r="C196" s="251"/>
      <c r="D196" s="278"/>
      <c r="E196" s="96" t="s">
        <v>190</v>
      </c>
      <c r="F196" s="254"/>
      <c r="G196" s="255"/>
      <c r="H196" s="205"/>
    </row>
    <row r="197" spans="1:8" ht="16.5" thickBot="1">
      <c r="A197" s="241" t="s">
        <v>41</v>
      </c>
      <c r="B197" s="242"/>
      <c r="C197" s="243"/>
      <c r="D197" s="243"/>
      <c r="E197" s="243"/>
      <c r="F197" s="33">
        <f>SUM(F189:F196)</f>
        <v>21</v>
      </c>
      <c r="G197" s="128">
        <f>SUM(G189:G196)</f>
        <v>0</v>
      </c>
      <c r="H197" s="136"/>
    </row>
    <row r="198" spans="1:8" ht="31.5">
      <c r="A198" s="268">
        <v>2.2000000000000002</v>
      </c>
      <c r="B198" s="275" t="s">
        <v>27</v>
      </c>
      <c r="C198" s="270" t="s">
        <v>191</v>
      </c>
      <c r="D198" s="271" t="s">
        <v>192</v>
      </c>
      <c r="E198" s="112" t="s">
        <v>193</v>
      </c>
      <c r="F198" s="272">
        <v>6</v>
      </c>
      <c r="G198" s="273">
        <v>0</v>
      </c>
      <c r="H198" s="207"/>
    </row>
    <row r="199" spans="1:8">
      <c r="A199" s="258"/>
      <c r="B199" s="217"/>
      <c r="C199" s="218"/>
      <c r="D199" s="214"/>
      <c r="E199" s="56" t="s">
        <v>194</v>
      </c>
      <c r="F199" s="220"/>
      <c r="G199" s="215"/>
      <c r="H199" s="204"/>
    </row>
    <row r="200" spans="1:8">
      <c r="A200" s="258"/>
      <c r="B200" s="217"/>
      <c r="C200" s="218"/>
      <c r="D200" s="214"/>
      <c r="E200" s="56" t="s">
        <v>195</v>
      </c>
      <c r="F200" s="220"/>
      <c r="G200" s="215"/>
      <c r="H200" s="204"/>
    </row>
    <row r="201" spans="1:8" ht="39.75" customHeight="1">
      <c r="A201" s="258"/>
      <c r="B201" s="217"/>
      <c r="C201" s="218"/>
      <c r="D201" s="214"/>
      <c r="E201" s="56" t="s">
        <v>196</v>
      </c>
      <c r="F201" s="220"/>
      <c r="G201" s="215"/>
      <c r="H201" s="204"/>
    </row>
    <row r="202" spans="1:8" ht="31.5">
      <c r="A202" s="258">
        <v>2.2000000000000002</v>
      </c>
      <c r="B202" s="217" t="s">
        <v>37</v>
      </c>
      <c r="C202" s="218" t="s">
        <v>197</v>
      </c>
      <c r="D202" s="214" t="s">
        <v>198</v>
      </c>
      <c r="E202" s="51" t="s">
        <v>199</v>
      </c>
      <c r="F202" s="220">
        <v>6</v>
      </c>
      <c r="G202" s="215">
        <v>0</v>
      </c>
      <c r="H202" s="204"/>
    </row>
    <row r="203" spans="1:8">
      <c r="A203" s="258"/>
      <c r="B203" s="217"/>
      <c r="C203" s="218"/>
      <c r="D203" s="214"/>
      <c r="E203" s="51" t="s">
        <v>200</v>
      </c>
      <c r="F203" s="220"/>
      <c r="G203" s="215"/>
      <c r="H203" s="204"/>
    </row>
    <row r="204" spans="1:8" ht="31.5">
      <c r="A204" s="258"/>
      <c r="B204" s="217"/>
      <c r="C204" s="218"/>
      <c r="D204" s="214"/>
      <c r="E204" s="51" t="s">
        <v>201</v>
      </c>
      <c r="F204" s="220"/>
      <c r="G204" s="215"/>
      <c r="H204" s="204"/>
    </row>
    <row r="205" spans="1:8" ht="16.5" thickBot="1">
      <c r="A205" s="259"/>
      <c r="B205" s="249"/>
      <c r="C205" s="262"/>
      <c r="D205" s="263"/>
      <c r="E205" s="90" t="s">
        <v>202</v>
      </c>
      <c r="F205" s="254"/>
      <c r="G205" s="255"/>
      <c r="H205" s="205"/>
    </row>
    <row r="206" spans="1:8" ht="16.5" thickBot="1">
      <c r="A206" s="241" t="s">
        <v>41</v>
      </c>
      <c r="B206" s="242"/>
      <c r="C206" s="243"/>
      <c r="D206" s="243"/>
      <c r="E206" s="243"/>
      <c r="F206" s="33">
        <f t="shared" ref="F206:G206" si="0">SUM(F198:F205)</f>
        <v>12</v>
      </c>
      <c r="G206" s="128">
        <f t="shared" si="0"/>
        <v>0</v>
      </c>
      <c r="H206" s="136"/>
    </row>
    <row r="207" spans="1:8" ht="31.5">
      <c r="A207" s="268">
        <v>2.2999999999999998</v>
      </c>
      <c r="B207" s="269" t="s">
        <v>27</v>
      </c>
      <c r="C207" s="111" t="s">
        <v>203</v>
      </c>
      <c r="D207" s="279" t="s">
        <v>204</v>
      </c>
      <c r="E207" s="112" t="s">
        <v>205</v>
      </c>
      <c r="F207" s="272">
        <v>6</v>
      </c>
      <c r="G207" s="273">
        <v>0</v>
      </c>
      <c r="H207" s="207"/>
    </row>
    <row r="208" spans="1:8">
      <c r="A208" s="258"/>
      <c r="B208" s="260"/>
      <c r="C208" s="57" t="s">
        <v>206</v>
      </c>
      <c r="D208" s="265"/>
      <c r="E208" s="219" t="s">
        <v>207</v>
      </c>
      <c r="F208" s="220"/>
      <c r="G208" s="215"/>
      <c r="H208" s="204"/>
    </row>
    <row r="209" spans="1:8">
      <c r="A209" s="258"/>
      <c r="B209" s="260"/>
      <c r="C209" s="57" t="s">
        <v>208</v>
      </c>
      <c r="D209" s="265"/>
      <c r="E209" s="219"/>
      <c r="F209" s="220"/>
      <c r="G209" s="215"/>
      <c r="H209" s="204"/>
    </row>
    <row r="210" spans="1:8">
      <c r="A210" s="258"/>
      <c r="B210" s="260"/>
      <c r="C210" s="266" t="s">
        <v>209</v>
      </c>
      <c r="D210" s="265"/>
      <c r="E210" s="219"/>
      <c r="F210" s="220"/>
      <c r="G210" s="215"/>
      <c r="H210" s="204"/>
    </row>
    <row r="211" spans="1:8" ht="18.75" customHeight="1">
      <c r="A211" s="258"/>
      <c r="B211" s="260"/>
      <c r="C211" s="266"/>
      <c r="D211" s="265"/>
      <c r="E211" s="219"/>
      <c r="F211" s="220"/>
      <c r="G211" s="215"/>
      <c r="H211" s="204"/>
    </row>
    <row r="212" spans="1:8">
      <c r="A212" s="258">
        <v>2.2999999999999998</v>
      </c>
      <c r="B212" s="260" t="s">
        <v>37</v>
      </c>
      <c r="C212" s="266" t="s">
        <v>210</v>
      </c>
      <c r="D212" s="219" t="s">
        <v>211</v>
      </c>
      <c r="E212" s="265" t="s">
        <v>212</v>
      </c>
      <c r="F212" s="220">
        <v>6</v>
      </c>
      <c r="G212" s="215">
        <v>0</v>
      </c>
      <c r="H212" s="204"/>
    </row>
    <row r="213" spans="1:8">
      <c r="A213" s="258"/>
      <c r="B213" s="260"/>
      <c r="C213" s="266"/>
      <c r="D213" s="219"/>
      <c r="E213" s="265"/>
      <c r="F213" s="220"/>
      <c r="G213" s="215"/>
      <c r="H213" s="204"/>
    </row>
    <row r="214" spans="1:8">
      <c r="A214" s="258"/>
      <c r="B214" s="260"/>
      <c r="C214" s="266"/>
      <c r="D214" s="219"/>
      <c r="E214" s="265" t="s">
        <v>213</v>
      </c>
      <c r="F214" s="220"/>
      <c r="G214" s="215"/>
      <c r="H214" s="204"/>
    </row>
    <row r="215" spans="1:8">
      <c r="A215" s="258"/>
      <c r="B215" s="260"/>
      <c r="C215" s="266"/>
      <c r="D215" s="219"/>
      <c r="E215" s="265"/>
      <c r="F215" s="220"/>
      <c r="G215" s="215"/>
      <c r="H215" s="204"/>
    </row>
    <row r="216" spans="1:8">
      <c r="A216" s="258"/>
      <c r="B216" s="260"/>
      <c r="C216" s="266"/>
      <c r="D216" s="219"/>
      <c r="E216" s="265" t="s">
        <v>214</v>
      </c>
      <c r="F216" s="220"/>
      <c r="G216" s="215"/>
      <c r="H216" s="204"/>
    </row>
    <row r="217" spans="1:8">
      <c r="A217" s="258"/>
      <c r="B217" s="260"/>
      <c r="C217" s="266"/>
      <c r="D217" s="219"/>
      <c r="E217" s="265"/>
      <c r="F217" s="220"/>
      <c r="G217" s="215"/>
      <c r="H217" s="204"/>
    </row>
    <row r="218" spans="1:8">
      <c r="A218" s="258"/>
      <c r="B218" s="260"/>
      <c r="C218" s="266"/>
      <c r="D218" s="219"/>
      <c r="E218" s="265" t="s">
        <v>215</v>
      </c>
      <c r="F218" s="220"/>
      <c r="G218" s="215"/>
      <c r="H218" s="204"/>
    </row>
    <row r="219" spans="1:8">
      <c r="A219" s="258"/>
      <c r="B219" s="260"/>
      <c r="C219" s="266"/>
      <c r="D219" s="219"/>
      <c r="E219" s="265"/>
      <c r="F219" s="220"/>
      <c r="G219" s="215"/>
      <c r="H219" s="204"/>
    </row>
    <row r="220" spans="1:8">
      <c r="A220" s="216">
        <v>2.2999999999999998</v>
      </c>
      <c r="B220" s="217" t="s">
        <v>65</v>
      </c>
      <c r="C220" s="218" t="s">
        <v>216</v>
      </c>
      <c r="D220" s="214" t="s">
        <v>217</v>
      </c>
      <c r="E220" s="214" t="s">
        <v>218</v>
      </c>
      <c r="F220" s="220">
        <v>12</v>
      </c>
      <c r="G220" s="215">
        <v>0</v>
      </c>
      <c r="H220" s="204"/>
    </row>
    <row r="221" spans="1:8">
      <c r="A221" s="216"/>
      <c r="B221" s="217"/>
      <c r="C221" s="218"/>
      <c r="D221" s="214"/>
      <c r="E221" s="214"/>
      <c r="F221" s="220"/>
      <c r="G221" s="215"/>
      <c r="H221" s="204"/>
    </row>
    <row r="222" spans="1:8">
      <c r="A222" s="216"/>
      <c r="B222" s="217"/>
      <c r="C222" s="218"/>
      <c r="D222" s="214"/>
      <c r="E222" s="214" t="s">
        <v>213</v>
      </c>
      <c r="F222" s="220"/>
      <c r="G222" s="215"/>
      <c r="H222" s="204"/>
    </row>
    <row r="223" spans="1:8">
      <c r="A223" s="216"/>
      <c r="B223" s="217"/>
      <c r="C223" s="218"/>
      <c r="D223" s="214"/>
      <c r="E223" s="214"/>
      <c r="F223" s="220"/>
      <c r="G223" s="215"/>
      <c r="H223" s="204"/>
    </row>
    <row r="224" spans="1:8">
      <c r="A224" s="216"/>
      <c r="B224" s="217"/>
      <c r="C224" s="218"/>
      <c r="D224" s="214"/>
      <c r="E224" s="214" t="s">
        <v>219</v>
      </c>
      <c r="F224" s="220"/>
      <c r="G224" s="215"/>
      <c r="H224" s="204"/>
    </row>
    <row r="225" spans="1:8">
      <c r="A225" s="216"/>
      <c r="B225" s="217"/>
      <c r="C225" s="218"/>
      <c r="D225" s="214"/>
      <c r="E225" s="214"/>
      <c r="F225" s="220"/>
      <c r="G225" s="215"/>
      <c r="H225" s="204"/>
    </row>
    <row r="226" spans="1:8">
      <c r="A226" s="216"/>
      <c r="B226" s="217"/>
      <c r="C226" s="218"/>
      <c r="D226" s="214"/>
      <c r="E226" s="51" t="s">
        <v>220</v>
      </c>
      <c r="F226" s="220"/>
      <c r="G226" s="215"/>
      <c r="H226" s="204"/>
    </row>
    <row r="227" spans="1:8">
      <c r="A227" s="216">
        <v>2.2999999999999998</v>
      </c>
      <c r="B227" s="217" t="s">
        <v>74</v>
      </c>
      <c r="C227" s="218" t="s">
        <v>221</v>
      </c>
      <c r="D227" s="219" t="s">
        <v>222</v>
      </c>
      <c r="E227" s="214" t="s">
        <v>223</v>
      </c>
      <c r="F227" s="220">
        <v>18</v>
      </c>
      <c r="G227" s="215">
        <v>0</v>
      </c>
      <c r="H227" s="204"/>
    </row>
    <row r="228" spans="1:8">
      <c r="A228" s="216"/>
      <c r="B228" s="217"/>
      <c r="C228" s="218"/>
      <c r="D228" s="219"/>
      <c r="E228" s="214"/>
      <c r="F228" s="220"/>
      <c r="G228" s="215"/>
      <c r="H228" s="204"/>
    </row>
    <row r="229" spans="1:8">
      <c r="A229" s="216"/>
      <c r="B229" s="217"/>
      <c r="C229" s="218"/>
      <c r="D229" s="219"/>
      <c r="E229" s="51" t="s">
        <v>213</v>
      </c>
      <c r="F229" s="220"/>
      <c r="G229" s="215"/>
      <c r="H229" s="204"/>
    </row>
    <row r="230" spans="1:8">
      <c r="A230" s="216"/>
      <c r="B230" s="217"/>
      <c r="C230" s="218"/>
      <c r="D230" s="219"/>
      <c r="E230" s="214" t="s">
        <v>224</v>
      </c>
      <c r="F230" s="220"/>
      <c r="G230" s="215"/>
      <c r="H230" s="204"/>
    </row>
    <row r="231" spans="1:8">
      <c r="A231" s="216"/>
      <c r="B231" s="217"/>
      <c r="C231" s="218"/>
      <c r="D231" s="219"/>
      <c r="E231" s="214"/>
      <c r="F231" s="220"/>
      <c r="G231" s="215"/>
      <c r="H231" s="204"/>
    </row>
    <row r="232" spans="1:8">
      <c r="A232" s="216"/>
      <c r="B232" s="217"/>
      <c r="C232" s="218"/>
      <c r="D232" s="219"/>
      <c r="E232" s="51" t="s">
        <v>225</v>
      </c>
      <c r="F232" s="220"/>
      <c r="G232" s="215"/>
      <c r="H232" s="204"/>
    </row>
    <row r="233" spans="1:8" ht="31.5">
      <c r="A233" s="258">
        <v>2.2999999999999998</v>
      </c>
      <c r="B233" s="260" t="s">
        <v>77</v>
      </c>
      <c r="C233" s="264" t="s">
        <v>226</v>
      </c>
      <c r="D233" s="219" t="s">
        <v>227</v>
      </c>
      <c r="E233" s="51" t="s">
        <v>228</v>
      </c>
      <c r="F233" s="220">
        <v>10</v>
      </c>
      <c r="G233" s="215">
        <v>0</v>
      </c>
      <c r="H233" s="204"/>
    </row>
    <row r="234" spans="1:8">
      <c r="A234" s="258"/>
      <c r="B234" s="260"/>
      <c r="C234" s="264"/>
      <c r="D234" s="219"/>
      <c r="E234" s="214" t="s">
        <v>229</v>
      </c>
      <c r="F234" s="220"/>
      <c r="G234" s="215"/>
      <c r="H234" s="204"/>
    </row>
    <row r="235" spans="1:8">
      <c r="A235" s="258"/>
      <c r="B235" s="260"/>
      <c r="C235" s="264"/>
      <c r="D235" s="219"/>
      <c r="E235" s="214"/>
      <c r="F235" s="220"/>
      <c r="G235" s="215"/>
      <c r="H235" s="204"/>
    </row>
    <row r="236" spans="1:8">
      <c r="A236" s="258"/>
      <c r="B236" s="260"/>
      <c r="C236" s="264"/>
      <c r="D236" s="219"/>
      <c r="E236" s="51" t="s">
        <v>230</v>
      </c>
      <c r="F236" s="220"/>
      <c r="G236" s="215"/>
      <c r="H236" s="204"/>
    </row>
    <row r="237" spans="1:8" ht="36.75" customHeight="1" thickBot="1">
      <c r="A237" s="259"/>
      <c r="B237" s="261"/>
      <c r="C237" s="277"/>
      <c r="D237" s="278"/>
      <c r="E237" s="90" t="s">
        <v>231</v>
      </c>
      <c r="F237" s="254"/>
      <c r="G237" s="255"/>
      <c r="H237" s="205"/>
    </row>
    <row r="238" spans="1:8" ht="16.5" thickBot="1">
      <c r="A238" s="241" t="s">
        <v>41</v>
      </c>
      <c r="B238" s="242"/>
      <c r="C238" s="243"/>
      <c r="D238" s="243"/>
      <c r="E238" s="243"/>
      <c r="F238" s="33">
        <f>SUM(F207:F237)</f>
        <v>52</v>
      </c>
      <c r="G238" s="128">
        <f>SUM(G207:G237)</f>
        <v>0</v>
      </c>
      <c r="H238" s="136"/>
    </row>
    <row r="239" spans="1:8">
      <c r="A239" s="274">
        <v>2.4</v>
      </c>
      <c r="B239" s="275" t="s">
        <v>27</v>
      </c>
      <c r="C239" s="276" t="s">
        <v>232</v>
      </c>
      <c r="D239" s="271" t="s">
        <v>118</v>
      </c>
      <c r="E239" s="271" t="s">
        <v>233</v>
      </c>
      <c r="F239" s="272">
        <v>8</v>
      </c>
      <c r="G239" s="273">
        <v>0</v>
      </c>
      <c r="H239" s="207"/>
    </row>
    <row r="240" spans="1:8">
      <c r="A240" s="216"/>
      <c r="B240" s="217"/>
      <c r="C240" s="264"/>
      <c r="D240" s="214"/>
      <c r="E240" s="214"/>
      <c r="F240" s="220"/>
      <c r="G240" s="215"/>
      <c r="H240" s="204"/>
    </row>
    <row r="241" spans="1:8">
      <c r="A241" s="216"/>
      <c r="B241" s="217"/>
      <c r="C241" s="264"/>
      <c r="D241" s="214"/>
      <c r="E241" s="214" t="s">
        <v>234</v>
      </c>
      <c r="F241" s="220"/>
      <c r="G241" s="215"/>
      <c r="H241" s="204"/>
    </row>
    <row r="242" spans="1:8">
      <c r="A242" s="216"/>
      <c r="B242" s="217"/>
      <c r="C242" s="264"/>
      <c r="D242" s="214"/>
      <c r="E242" s="214"/>
      <c r="F242" s="220"/>
      <c r="G242" s="215"/>
      <c r="H242" s="204"/>
    </row>
    <row r="243" spans="1:8">
      <c r="A243" s="216"/>
      <c r="B243" s="217"/>
      <c r="C243" s="264"/>
      <c r="D243" s="214"/>
      <c r="E243" s="214" t="s">
        <v>235</v>
      </c>
      <c r="F243" s="220"/>
      <c r="G243" s="215"/>
      <c r="H243" s="204"/>
    </row>
    <row r="244" spans="1:8">
      <c r="A244" s="216"/>
      <c r="B244" s="217"/>
      <c r="C244" s="264"/>
      <c r="D244" s="214"/>
      <c r="E244" s="214"/>
      <c r="F244" s="220"/>
      <c r="G244" s="215"/>
      <c r="H244" s="204"/>
    </row>
    <row r="245" spans="1:8">
      <c r="A245" s="216">
        <v>2.4</v>
      </c>
      <c r="B245" s="217" t="s">
        <v>37</v>
      </c>
      <c r="C245" s="218" t="s">
        <v>236</v>
      </c>
      <c r="D245" s="214" t="s">
        <v>237</v>
      </c>
      <c r="E245" s="214" t="s">
        <v>238</v>
      </c>
      <c r="F245" s="220" t="s">
        <v>64</v>
      </c>
      <c r="G245" s="215">
        <v>0</v>
      </c>
      <c r="H245" s="204"/>
    </row>
    <row r="246" spans="1:8">
      <c r="A246" s="216"/>
      <c r="B246" s="217"/>
      <c r="C246" s="218"/>
      <c r="D246" s="214"/>
      <c r="E246" s="214"/>
      <c r="F246" s="220"/>
      <c r="G246" s="215"/>
      <c r="H246" s="204"/>
    </row>
    <row r="247" spans="1:8">
      <c r="A247" s="216"/>
      <c r="B247" s="217"/>
      <c r="C247" s="218"/>
      <c r="D247" s="214"/>
      <c r="E247" s="214"/>
      <c r="F247" s="220"/>
      <c r="G247" s="215"/>
      <c r="H247" s="204"/>
    </row>
    <row r="248" spans="1:8">
      <c r="A248" s="216"/>
      <c r="B248" s="217"/>
      <c r="C248" s="218"/>
      <c r="D248" s="214"/>
      <c r="E248" s="214"/>
      <c r="F248" s="220"/>
      <c r="G248" s="215"/>
      <c r="H248" s="204"/>
    </row>
    <row r="249" spans="1:8">
      <c r="A249" s="216"/>
      <c r="B249" s="217"/>
      <c r="C249" s="218"/>
      <c r="D249" s="214"/>
      <c r="E249" s="214"/>
      <c r="F249" s="220"/>
      <c r="G249" s="215"/>
      <c r="H249" s="204"/>
    </row>
    <row r="250" spans="1:8">
      <c r="A250" s="216"/>
      <c r="B250" s="217"/>
      <c r="C250" s="218"/>
      <c r="D250" s="214"/>
      <c r="E250" s="214"/>
      <c r="F250" s="220"/>
      <c r="G250" s="215"/>
      <c r="H250" s="204"/>
    </row>
    <row r="251" spans="1:8">
      <c r="A251" s="216"/>
      <c r="B251" s="217"/>
      <c r="C251" s="218"/>
      <c r="D251" s="214"/>
      <c r="E251" s="214"/>
      <c r="F251" s="220"/>
      <c r="G251" s="215"/>
      <c r="H251" s="204"/>
    </row>
    <row r="252" spans="1:8" ht="34.5" customHeight="1">
      <c r="A252" s="216"/>
      <c r="B252" s="217"/>
      <c r="C252" s="218"/>
      <c r="D252" s="214"/>
      <c r="E252" s="214"/>
      <c r="F252" s="220"/>
      <c r="G252" s="215"/>
      <c r="H252" s="204"/>
    </row>
    <row r="253" spans="1:8">
      <c r="A253" s="216">
        <v>2.4</v>
      </c>
      <c r="B253" s="217" t="s">
        <v>65</v>
      </c>
      <c r="C253" s="264" t="s">
        <v>239</v>
      </c>
      <c r="D253" s="214" t="s">
        <v>118</v>
      </c>
      <c r="E253" s="214" t="s">
        <v>240</v>
      </c>
      <c r="F253" s="220">
        <v>3</v>
      </c>
      <c r="G253" s="215">
        <v>0</v>
      </c>
      <c r="H253" s="204"/>
    </row>
    <row r="254" spans="1:8">
      <c r="A254" s="216"/>
      <c r="B254" s="217"/>
      <c r="C254" s="264"/>
      <c r="D254" s="214"/>
      <c r="E254" s="214"/>
      <c r="F254" s="220"/>
      <c r="G254" s="215"/>
      <c r="H254" s="204"/>
    </row>
    <row r="255" spans="1:8">
      <c r="A255" s="216"/>
      <c r="B255" s="217"/>
      <c r="C255" s="264"/>
      <c r="D255" s="214"/>
      <c r="E255" s="214"/>
      <c r="F255" s="220"/>
      <c r="G255" s="215"/>
      <c r="H255" s="204"/>
    </row>
    <row r="256" spans="1:8">
      <c r="A256" s="216"/>
      <c r="B256" s="217"/>
      <c r="C256" s="264"/>
      <c r="D256" s="214"/>
      <c r="E256" s="214"/>
      <c r="F256" s="220"/>
      <c r="G256" s="215"/>
      <c r="H256" s="204"/>
    </row>
    <row r="257" spans="1:8">
      <c r="A257" s="258">
        <v>2.4</v>
      </c>
      <c r="B257" s="260" t="s">
        <v>74</v>
      </c>
      <c r="C257" s="264" t="s">
        <v>241</v>
      </c>
      <c r="D257" s="219" t="s">
        <v>118</v>
      </c>
      <c r="E257" s="219" t="s">
        <v>183</v>
      </c>
      <c r="F257" s="220">
        <v>4</v>
      </c>
      <c r="G257" s="215">
        <v>0</v>
      </c>
      <c r="H257" s="204"/>
    </row>
    <row r="258" spans="1:8">
      <c r="A258" s="258"/>
      <c r="B258" s="260"/>
      <c r="C258" s="264"/>
      <c r="D258" s="219"/>
      <c r="E258" s="219"/>
      <c r="F258" s="220"/>
      <c r="G258" s="215"/>
      <c r="H258" s="204"/>
    </row>
    <row r="259" spans="1:8">
      <c r="A259" s="258"/>
      <c r="B259" s="260"/>
      <c r="C259" s="264"/>
      <c r="D259" s="219"/>
      <c r="E259" s="219"/>
      <c r="F259" s="220"/>
      <c r="G259" s="215"/>
      <c r="H259" s="204"/>
    </row>
    <row r="260" spans="1:8">
      <c r="A260" s="258"/>
      <c r="B260" s="260"/>
      <c r="C260" s="264"/>
      <c r="D260" s="219"/>
      <c r="E260" s="219"/>
      <c r="F260" s="220"/>
      <c r="G260" s="215"/>
      <c r="H260" s="204"/>
    </row>
    <row r="261" spans="1:8">
      <c r="A261" s="216">
        <v>2.4</v>
      </c>
      <c r="B261" s="217" t="s">
        <v>77</v>
      </c>
      <c r="C261" s="218" t="s">
        <v>242</v>
      </c>
      <c r="D261" s="214" t="s">
        <v>118</v>
      </c>
      <c r="E261" s="214" t="s">
        <v>243</v>
      </c>
      <c r="F261" s="220">
        <v>6</v>
      </c>
      <c r="G261" s="215">
        <v>0</v>
      </c>
      <c r="H261" s="204"/>
    </row>
    <row r="262" spans="1:8">
      <c r="A262" s="216"/>
      <c r="B262" s="217"/>
      <c r="C262" s="218"/>
      <c r="D262" s="214"/>
      <c r="E262" s="214"/>
      <c r="F262" s="220"/>
      <c r="G262" s="215"/>
      <c r="H262" s="204"/>
    </row>
    <row r="263" spans="1:8">
      <c r="A263" s="216"/>
      <c r="B263" s="217"/>
      <c r="C263" s="218"/>
      <c r="D263" s="214"/>
      <c r="E263" s="214"/>
      <c r="F263" s="220"/>
      <c r="G263" s="215"/>
      <c r="H263" s="204"/>
    </row>
    <row r="264" spans="1:8" ht="16.5" thickBot="1">
      <c r="A264" s="248"/>
      <c r="B264" s="249"/>
      <c r="C264" s="262"/>
      <c r="D264" s="263"/>
      <c r="E264" s="263"/>
      <c r="F264" s="254"/>
      <c r="G264" s="255"/>
      <c r="H264" s="205"/>
    </row>
    <row r="265" spans="1:8" ht="16.5" thickBot="1">
      <c r="A265" s="241" t="s">
        <v>41</v>
      </c>
      <c r="B265" s="242"/>
      <c r="C265" s="243"/>
      <c r="D265" s="243"/>
      <c r="E265" s="243"/>
      <c r="F265" s="33">
        <f>SUM(F239:F264)</f>
        <v>21</v>
      </c>
      <c r="G265" s="128">
        <f>SUM(G239:G264)</f>
        <v>0</v>
      </c>
      <c r="H265" s="129"/>
    </row>
    <row r="266" spans="1:8">
      <c r="A266" s="274">
        <v>2.5</v>
      </c>
      <c r="B266" s="275" t="s">
        <v>27</v>
      </c>
      <c r="C266" s="276" t="s">
        <v>244</v>
      </c>
      <c r="D266" s="271" t="s">
        <v>204</v>
      </c>
      <c r="E266" s="271" t="s">
        <v>183</v>
      </c>
      <c r="F266" s="272">
        <v>4</v>
      </c>
      <c r="G266" s="273">
        <v>0</v>
      </c>
      <c r="H266" s="207"/>
    </row>
    <row r="267" spans="1:8">
      <c r="A267" s="216"/>
      <c r="B267" s="217"/>
      <c r="C267" s="264"/>
      <c r="D267" s="214"/>
      <c r="E267" s="214"/>
      <c r="F267" s="220"/>
      <c r="G267" s="215"/>
      <c r="H267" s="204"/>
    </row>
    <row r="268" spans="1:8">
      <c r="A268" s="216"/>
      <c r="B268" s="217"/>
      <c r="C268" s="264"/>
      <c r="D268" s="214"/>
      <c r="E268" s="214"/>
      <c r="F268" s="220"/>
      <c r="G268" s="215"/>
      <c r="H268" s="204"/>
    </row>
    <row r="269" spans="1:8">
      <c r="A269" s="216"/>
      <c r="B269" s="217"/>
      <c r="C269" s="264"/>
      <c r="D269" s="214"/>
      <c r="E269" s="214"/>
      <c r="F269" s="220"/>
      <c r="G269" s="215"/>
      <c r="H269" s="204"/>
    </row>
    <row r="270" spans="1:8">
      <c r="A270" s="216"/>
      <c r="B270" s="217"/>
      <c r="C270" s="264"/>
      <c r="D270" s="214"/>
      <c r="E270" s="214"/>
      <c r="F270" s="220"/>
      <c r="G270" s="215"/>
      <c r="H270" s="204"/>
    </row>
    <row r="271" spans="1:8">
      <c r="A271" s="216"/>
      <c r="B271" s="217"/>
      <c r="C271" s="264"/>
      <c r="D271" s="214"/>
      <c r="E271" s="214"/>
      <c r="F271" s="220"/>
      <c r="G271" s="215"/>
      <c r="H271" s="204"/>
    </row>
    <row r="272" spans="1:8">
      <c r="A272" s="216">
        <v>2.5</v>
      </c>
      <c r="B272" s="217" t="s">
        <v>37</v>
      </c>
      <c r="C272" s="218" t="s">
        <v>245</v>
      </c>
      <c r="D272" s="252" t="s">
        <v>246</v>
      </c>
      <c r="E272" s="214" t="s">
        <v>247</v>
      </c>
      <c r="F272" s="220">
        <v>24</v>
      </c>
      <c r="G272" s="215">
        <v>0</v>
      </c>
      <c r="H272" s="204"/>
    </row>
    <row r="273" spans="1:8">
      <c r="A273" s="216"/>
      <c r="B273" s="217"/>
      <c r="C273" s="218"/>
      <c r="D273" s="252"/>
      <c r="E273" s="214"/>
      <c r="F273" s="220"/>
      <c r="G273" s="215"/>
      <c r="H273" s="204"/>
    </row>
    <row r="274" spans="1:8">
      <c r="A274" s="216"/>
      <c r="B274" s="217"/>
      <c r="C274" s="218"/>
      <c r="D274" s="252"/>
      <c r="E274" s="51" t="s">
        <v>248</v>
      </c>
      <c r="F274" s="220"/>
      <c r="G274" s="215"/>
      <c r="H274" s="204"/>
    </row>
    <row r="275" spans="1:8">
      <c r="A275" s="216"/>
      <c r="B275" s="217"/>
      <c r="C275" s="218"/>
      <c r="D275" s="252"/>
      <c r="E275" s="214" t="s">
        <v>249</v>
      </c>
      <c r="F275" s="220"/>
      <c r="G275" s="215"/>
      <c r="H275" s="204"/>
    </row>
    <row r="276" spans="1:8">
      <c r="A276" s="216"/>
      <c r="B276" s="217"/>
      <c r="C276" s="218"/>
      <c r="D276" s="252"/>
      <c r="E276" s="214"/>
      <c r="F276" s="220"/>
      <c r="G276" s="215"/>
      <c r="H276" s="204"/>
    </row>
    <row r="277" spans="1:8">
      <c r="A277" s="216"/>
      <c r="B277" s="217"/>
      <c r="C277" s="218"/>
      <c r="D277" s="252"/>
      <c r="E277" s="214" t="s">
        <v>250</v>
      </c>
      <c r="F277" s="220"/>
      <c r="G277" s="215"/>
      <c r="H277" s="204"/>
    </row>
    <row r="278" spans="1:8">
      <c r="A278" s="216"/>
      <c r="B278" s="217"/>
      <c r="C278" s="218"/>
      <c r="D278" s="252"/>
      <c r="E278" s="214"/>
      <c r="F278" s="220"/>
      <c r="G278" s="215"/>
      <c r="H278" s="204"/>
    </row>
    <row r="279" spans="1:8">
      <c r="A279" s="216"/>
      <c r="B279" s="217"/>
      <c r="C279" s="218"/>
      <c r="D279" s="252"/>
      <c r="E279" s="214" t="s">
        <v>251</v>
      </c>
      <c r="F279" s="220"/>
      <c r="G279" s="215"/>
      <c r="H279" s="204"/>
    </row>
    <row r="280" spans="1:8" ht="16.5" thickBot="1">
      <c r="A280" s="248"/>
      <c r="B280" s="249"/>
      <c r="C280" s="262"/>
      <c r="D280" s="253"/>
      <c r="E280" s="263"/>
      <c r="F280" s="254"/>
      <c r="G280" s="255"/>
      <c r="H280" s="205"/>
    </row>
    <row r="281" spans="1:8" ht="16.5" thickBot="1">
      <c r="A281" s="241" t="s">
        <v>41</v>
      </c>
      <c r="B281" s="242"/>
      <c r="C281" s="243"/>
      <c r="D281" s="243"/>
      <c r="E281" s="243"/>
      <c r="F281" s="33">
        <f>SUM(F266:F280)</f>
        <v>28</v>
      </c>
      <c r="G281" s="128">
        <f>SUM(G266:G280)</f>
        <v>0</v>
      </c>
      <c r="H281" s="129"/>
    </row>
    <row r="282" spans="1:8">
      <c r="A282" s="268">
        <v>2.6</v>
      </c>
      <c r="B282" s="269" t="s">
        <v>27</v>
      </c>
      <c r="C282" s="270" t="s">
        <v>252</v>
      </c>
      <c r="D282" s="271" t="s">
        <v>118</v>
      </c>
      <c r="E282" s="271" t="s">
        <v>253</v>
      </c>
      <c r="F282" s="272">
        <v>4</v>
      </c>
      <c r="G282" s="273">
        <v>0</v>
      </c>
      <c r="H282" s="207"/>
    </row>
    <row r="283" spans="1:8">
      <c r="A283" s="258"/>
      <c r="B283" s="260"/>
      <c r="C283" s="218"/>
      <c r="D283" s="214"/>
      <c r="E283" s="214"/>
      <c r="F283" s="220"/>
      <c r="G283" s="215"/>
      <c r="H283" s="204"/>
    </row>
    <row r="284" spans="1:8">
      <c r="A284" s="258"/>
      <c r="B284" s="260"/>
      <c r="C284" s="218"/>
      <c r="D284" s="214"/>
      <c r="E284" s="214"/>
      <c r="F284" s="220"/>
      <c r="G284" s="215"/>
      <c r="H284" s="204"/>
    </row>
    <row r="285" spans="1:8">
      <c r="A285" s="258">
        <v>2.6</v>
      </c>
      <c r="B285" s="260" t="s">
        <v>37</v>
      </c>
      <c r="C285" s="266" t="s">
        <v>254</v>
      </c>
      <c r="D285" s="265" t="s">
        <v>118</v>
      </c>
      <c r="E285" s="219" t="s">
        <v>253</v>
      </c>
      <c r="F285" s="220">
        <v>4</v>
      </c>
      <c r="G285" s="215">
        <v>0</v>
      </c>
      <c r="H285" s="204"/>
    </row>
    <row r="286" spans="1:8">
      <c r="A286" s="258"/>
      <c r="B286" s="260"/>
      <c r="C286" s="266"/>
      <c r="D286" s="265"/>
      <c r="E286" s="219"/>
      <c r="F286" s="220"/>
      <c r="G286" s="215"/>
      <c r="H286" s="204"/>
    </row>
    <row r="287" spans="1:8">
      <c r="A287" s="258"/>
      <c r="B287" s="260"/>
      <c r="C287" s="266"/>
      <c r="D287" s="265"/>
      <c r="E287" s="219"/>
      <c r="F287" s="220"/>
      <c r="G287" s="215"/>
      <c r="H287" s="204"/>
    </row>
    <row r="288" spans="1:8">
      <c r="A288" s="258"/>
      <c r="B288" s="260"/>
      <c r="C288" s="266"/>
      <c r="D288" s="265"/>
      <c r="E288" s="219"/>
      <c r="F288" s="220"/>
      <c r="G288" s="215"/>
      <c r="H288" s="204"/>
    </row>
    <row r="289" spans="1:8">
      <c r="A289" s="258">
        <v>2.6</v>
      </c>
      <c r="B289" s="260" t="s">
        <v>65</v>
      </c>
      <c r="C289" s="264" t="s">
        <v>255</v>
      </c>
      <c r="D289" s="265" t="s">
        <v>118</v>
      </c>
      <c r="E289" s="265" t="s">
        <v>253</v>
      </c>
      <c r="F289" s="220">
        <v>4</v>
      </c>
      <c r="G289" s="215">
        <v>0</v>
      </c>
      <c r="H289" s="204"/>
    </row>
    <row r="290" spans="1:8">
      <c r="A290" s="258"/>
      <c r="B290" s="260"/>
      <c r="C290" s="264"/>
      <c r="D290" s="265"/>
      <c r="E290" s="265"/>
      <c r="F290" s="220"/>
      <c r="G290" s="215"/>
      <c r="H290" s="204"/>
    </row>
    <row r="291" spans="1:8">
      <c r="A291" s="258"/>
      <c r="B291" s="260"/>
      <c r="C291" s="264"/>
      <c r="D291" s="265"/>
      <c r="E291" s="265"/>
      <c r="F291" s="220"/>
      <c r="G291" s="215"/>
      <c r="H291" s="204"/>
    </row>
    <row r="292" spans="1:8">
      <c r="A292" s="258"/>
      <c r="B292" s="260"/>
      <c r="C292" s="264"/>
      <c r="D292" s="265"/>
      <c r="E292" s="265"/>
      <c r="F292" s="220"/>
      <c r="G292" s="215"/>
      <c r="H292" s="204"/>
    </row>
    <row r="293" spans="1:8">
      <c r="A293" s="258">
        <v>2.6</v>
      </c>
      <c r="B293" s="260" t="s">
        <v>74</v>
      </c>
      <c r="C293" s="218" t="s">
        <v>256</v>
      </c>
      <c r="D293" s="214" t="s">
        <v>118</v>
      </c>
      <c r="E293" s="214" t="s">
        <v>253</v>
      </c>
      <c r="F293" s="220">
        <v>4</v>
      </c>
      <c r="G293" s="215">
        <v>0</v>
      </c>
      <c r="H293" s="204"/>
    </row>
    <row r="294" spans="1:8">
      <c r="A294" s="258"/>
      <c r="B294" s="260"/>
      <c r="C294" s="218"/>
      <c r="D294" s="214"/>
      <c r="E294" s="214"/>
      <c r="F294" s="220"/>
      <c r="G294" s="215"/>
      <c r="H294" s="204"/>
    </row>
    <row r="295" spans="1:8">
      <c r="A295" s="258"/>
      <c r="B295" s="260"/>
      <c r="C295" s="218"/>
      <c r="D295" s="214"/>
      <c r="E295" s="214"/>
      <c r="F295" s="220"/>
      <c r="G295" s="215"/>
      <c r="H295" s="204"/>
    </row>
    <row r="296" spans="1:8" ht="16.5" thickBot="1">
      <c r="A296" s="259"/>
      <c r="B296" s="261"/>
      <c r="C296" s="262"/>
      <c r="D296" s="263"/>
      <c r="E296" s="263"/>
      <c r="F296" s="254"/>
      <c r="G296" s="255"/>
      <c r="H296" s="205"/>
    </row>
    <row r="297" spans="1:8">
      <c r="A297" s="244" t="s">
        <v>41</v>
      </c>
      <c r="B297" s="245"/>
      <c r="C297" s="246"/>
      <c r="D297" s="246"/>
      <c r="E297" s="246"/>
      <c r="F297" s="34">
        <f>SUM(F282:F296)</f>
        <v>16</v>
      </c>
      <c r="G297" s="133">
        <f>SUM(G282:G296)</f>
        <v>0</v>
      </c>
      <c r="H297" s="137"/>
    </row>
    <row r="298" spans="1:8" ht="16.5" thickBot="1">
      <c r="A298" s="239" t="s">
        <v>257</v>
      </c>
      <c r="B298" s="240"/>
      <c r="C298" s="267"/>
      <c r="D298" s="267"/>
      <c r="E298" s="267"/>
      <c r="F298" s="70">
        <f>F206+F197+F238+F265+F281+F297</f>
        <v>150</v>
      </c>
      <c r="G298" s="70">
        <f>G206+G197+G238+G265+G281+G297</f>
        <v>0</v>
      </c>
      <c r="H298" s="138"/>
    </row>
    <row r="299" spans="1:8" ht="31.5">
      <c r="A299" s="107">
        <v>3.1</v>
      </c>
      <c r="B299" s="108" t="s">
        <v>27</v>
      </c>
      <c r="C299" s="76" t="s">
        <v>258</v>
      </c>
      <c r="D299" s="109" t="s">
        <v>118</v>
      </c>
      <c r="E299" s="113" t="s">
        <v>259</v>
      </c>
      <c r="F299" s="78">
        <v>1</v>
      </c>
      <c r="G299" s="79">
        <v>0</v>
      </c>
      <c r="H299" s="110"/>
    </row>
    <row r="300" spans="1:8">
      <c r="A300" s="216">
        <v>3.1</v>
      </c>
      <c r="B300" s="217" t="s">
        <v>37</v>
      </c>
      <c r="C300" s="250" t="s">
        <v>260</v>
      </c>
      <c r="D300" s="252" t="s">
        <v>118</v>
      </c>
      <c r="E300" s="252" t="s">
        <v>261</v>
      </c>
      <c r="F300" s="220">
        <v>2</v>
      </c>
      <c r="G300" s="215">
        <v>0</v>
      </c>
      <c r="H300" s="204"/>
    </row>
    <row r="301" spans="1:8">
      <c r="A301" s="216"/>
      <c r="B301" s="217"/>
      <c r="C301" s="250"/>
      <c r="D301" s="252"/>
      <c r="E301" s="252"/>
      <c r="F301" s="220"/>
      <c r="G301" s="215"/>
      <c r="H301" s="204"/>
    </row>
    <row r="302" spans="1:8">
      <c r="A302" s="216"/>
      <c r="B302" s="217"/>
      <c r="C302" s="250"/>
      <c r="D302" s="252"/>
      <c r="E302" s="252"/>
      <c r="F302" s="220"/>
      <c r="G302" s="215"/>
      <c r="H302" s="204"/>
    </row>
    <row r="303" spans="1:8">
      <c r="A303" s="216">
        <v>3.1</v>
      </c>
      <c r="B303" s="217" t="s">
        <v>65</v>
      </c>
      <c r="C303" s="250" t="s">
        <v>262</v>
      </c>
      <c r="D303" s="252" t="s">
        <v>118</v>
      </c>
      <c r="E303" s="256" t="s">
        <v>263</v>
      </c>
      <c r="F303" s="220">
        <v>3</v>
      </c>
      <c r="G303" s="215">
        <v>0</v>
      </c>
      <c r="H303" s="204"/>
    </row>
    <row r="304" spans="1:8">
      <c r="A304" s="216"/>
      <c r="B304" s="217"/>
      <c r="C304" s="250"/>
      <c r="D304" s="252"/>
      <c r="E304" s="256"/>
      <c r="F304" s="220"/>
      <c r="G304" s="215"/>
      <c r="H304" s="204"/>
    </row>
    <row r="305" spans="1:8">
      <c r="A305" s="216"/>
      <c r="B305" s="217"/>
      <c r="C305" s="250"/>
      <c r="D305" s="252"/>
      <c r="E305" s="256"/>
      <c r="F305" s="220"/>
      <c r="G305" s="215"/>
      <c r="H305" s="204"/>
    </row>
    <row r="306" spans="1:8">
      <c r="A306" s="216"/>
      <c r="B306" s="217"/>
      <c r="C306" s="250"/>
      <c r="D306" s="252"/>
      <c r="E306" s="256"/>
      <c r="F306" s="220"/>
      <c r="G306" s="215"/>
      <c r="H306" s="204"/>
    </row>
    <row r="307" spans="1:8" ht="82.5" customHeight="1">
      <c r="A307" s="216"/>
      <c r="B307" s="217"/>
      <c r="C307" s="250"/>
      <c r="D307" s="252"/>
      <c r="E307" s="256"/>
      <c r="F307" s="220"/>
      <c r="G307" s="215"/>
      <c r="H307" s="204"/>
    </row>
    <row r="308" spans="1:8">
      <c r="A308" s="216">
        <v>3.1</v>
      </c>
      <c r="B308" s="217" t="s">
        <v>74</v>
      </c>
      <c r="C308" s="250" t="s">
        <v>264</v>
      </c>
      <c r="D308" s="252" t="s">
        <v>118</v>
      </c>
      <c r="E308" s="256" t="s">
        <v>265</v>
      </c>
      <c r="F308" s="220">
        <v>2</v>
      </c>
      <c r="G308" s="215">
        <v>0</v>
      </c>
      <c r="H308" s="204"/>
    </row>
    <row r="309" spans="1:8">
      <c r="A309" s="216"/>
      <c r="B309" s="217"/>
      <c r="C309" s="250"/>
      <c r="D309" s="252"/>
      <c r="E309" s="256"/>
      <c r="F309" s="220"/>
      <c r="G309" s="215"/>
      <c r="H309" s="204"/>
    </row>
    <row r="310" spans="1:8">
      <c r="A310" s="216"/>
      <c r="B310" s="217"/>
      <c r="C310" s="250"/>
      <c r="D310" s="252"/>
      <c r="E310" s="256"/>
      <c r="F310" s="220"/>
      <c r="G310" s="215"/>
      <c r="H310" s="204"/>
    </row>
    <row r="311" spans="1:8">
      <c r="A311" s="216"/>
      <c r="B311" s="217"/>
      <c r="C311" s="250"/>
      <c r="D311" s="252"/>
      <c r="E311" s="256"/>
      <c r="F311" s="220"/>
      <c r="G311" s="215"/>
      <c r="H311" s="204"/>
    </row>
    <row r="312" spans="1:8" ht="51.75" customHeight="1" thickBot="1">
      <c r="A312" s="248"/>
      <c r="B312" s="249"/>
      <c r="C312" s="251"/>
      <c r="D312" s="253"/>
      <c r="E312" s="257"/>
      <c r="F312" s="254"/>
      <c r="G312" s="255"/>
      <c r="H312" s="205"/>
    </row>
    <row r="313" spans="1:8" ht="16.5" thickBot="1">
      <c r="A313" s="241" t="s">
        <v>41</v>
      </c>
      <c r="B313" s="242"/>
      <c r="C313" s="243"/>
      <c r="D313" s="243"/>
      <c r="E313" s="243"/>
      <c r="F313" s="33">
        <f>SUM(F299:F312)</f>
        <v>8</v>
      </c>
      <c r="G313" s="128">
        <f>SUM(G299:G312)</f>
        <v>0</v>
      </c>
      <c r="H313" s="129"/>
    </row>
    <row r="314" spans="1:8" ht="31.5">
      <c r="A314" s="107">
        <v>3.2</v>
      </c>
      <c r="B314" s="108" t="s">
        <v>27</v>
      </c>
      <c r="C314" s="114" t="s">
        <v>266</v>
      </c>
      <c r="D314" s="115" t="s">
        <v>118</v>
      </c>
      <c r="E314" s="113" t="s">
        <v>259</v>
      </c>
      <c r="F314" s="78">
        <v>1</v>
      </c>
      <c r="G314" s="79">
        <v>0</v>
      </c>
      <c r="H314" s="110"/>
    </row>
    <row r="315" spans="1:8" ht="31.5">
      <c r="A315" s="64">
        <v>3.2</v>
      </c>
      <c r="B315" s="48" t="s">
        <v>37</v>
      </c>
      <c r="C315" s="58" t="s">
        <v>267</v>
      </c>
      <c r="D315" s="59" t="s">
        <v>118</v>
      </c>
      <c r="E315" s="60" t="s">
        <v>259</v>
      </c>
      <c r="F315" s="52">
        <v>1</v>
      </c>
      <c r="G315" s="53">
        <v>0</v>
      </c>
      <c r="H315" s="65"/>
    </row>
    <row r="316" spans="1:8" ht="31.5">
      <c r="A316" s="64">
        <v>3.2</v>
      </c>
      <c r="B316" s="48" t="s">
        <v>65</v>
      </c>
      <c r="C316" s="58" t="s">
        <v>268</v>
      </c>
      <c r="D316" s="59" t="s">
        <v>118</v>
      </c>
      <c r="E316" s="59" t="s">
        <v>259</v>
      </c>
      <c r="F316" s="52">
        <v>1</v>
      </c>
      <c r="G316" s="53">
        <v>0</v>
      </c>
      <c r="H316" s="65"/>
    </row>
    <row r="317" spans="1:8" ht="31.5">
      <c r="A317" s="64">
        <v>3.2</v>
      </c>
      <c r="B317" s="48" t="s">
        <v>74</v>
      </c>
      <c r="C317" s="58" t="s">
        <v>269</v>
      </c>
      <c r="D317" s="59" t="s">
        <v>118</v>
      </c>
      <c r="E317" s="59" t="s">
        <v>259</v>
      </c>
      <c r="F317" s="52">
        <v>1</v>
      </c>
      <c r="G317" s="53">
        <v>0</v>
      </c>
      <c r="H317" s="65"/>
    </row>
    <row r="318" spans="1:8" ht="31.5">
      <c r="A318" s="64">
        <v>3.2</v>
      </c>
      <c r="B318" s="48" t="s">
        <v>77</v>
      </c>
      <c r="C318" s="58" t="s">
        <v>270</v>
      </c>
      <c r="D318" s="59" t="s">
        <v>118</v>
      </c>
      <c r="E318" s="59" t="s">
        <v>259</v>
      </c>
      <c r="F318" s="52">
        <v>1</v>
      </c>
      <c r="G318" s="53">
        <v>0</v>
      </c>
      <c r="H318" s="65"/>
    </row>
    <row r="319" spans="1:8">
      <c r="A319" s="216">
        <v>3.2</v>
      </c>
      <c r="B319" s="217" t="s">
        <v>81</v>
      </c>
      <c r="C319" s="250" t="s">
        <v>271</v>
      </c>
      <c r="D319" s="252" t="s">
        <v>118</v>
      </c>
      <c r="E319" s="252" t="s">
        <v>259</v>
      </c>
      <c r="F319" s="220">
        <v>1</v>
      </c>
      <c r="G319" s="215">
        <v>0</v>
      </c>
      <c r="H319" s="204"/>
    </row>
    <row r="320" spans="1:8">
      <c r="A320" s="216"/>
      <c r="B320" s="217"/>
      <c r="C320" s="250"/>
      <c r="D320" s="252"/>
      <c r="E320" s="252"/>
      <c r="F320" s="220"/>
      <c r="G320" s="215"/>
      <c r="H320" s="204"/>
    </row>
    <row r="321" spans="1:8" ht="16.5" thickBot="1">
      <c r="A321" s="248"/>
      <c r="B321" s="249"/>
      <c r="C321" s="251"/>
      <c r="D321" s="253"/>
      <c r="E321" s="253"/>
      <c r="F321" s="254"/>
      <c r="G321" s="255"/>
      <c r="H321" s="205"/>
    </row>
    <row r="322" spans="1:8" ht="16.5" thickBot="1">
      <c r="A322" s="241" t="s">
        <v>41</v>
      </c>
      <c r="B322" s="242"/>
      <c r="C322" s="243"/>
      <c r="D322" s="243"/>
      <c r="E322" s="243"/>
      <c r="F322" s="33">
        <f>SUM(F314:F321)</f>
        <v>6</v>
      </c>
      <c r="G322" s="128">
        <f>SUM(G314:G321)</f>
        <v>0</v>
      </c>
      <c r="H322" s="129"/>
    </row>
    <row r="323" spans="1:8" ht="31.5">
      <c r="A323" s="107">
        <v>3.3</v>
      </c>
      <c r="B323" s="108" t="s">
        <v>27</v>
      </c>
      <c r="C323" s="114" t="s">
        <v>272</v>
      </c>
      <c r="D323" s="115" t="s">
        <v>118</v>
      </c>
      <c r="E323" s="115" t="s">
        <v>273</v>
      </c>
      <c r="F323" s="78">
        <v>2</v>
      </c>
      <c r="G323" s="79">
        <v>0</v>
      </c>
      <c r="H323" s="110"/>
    </row>
    <row r="324" spans="1:8" ht="31.5">
      <c r="A324" s="64">
        <v>3.3</v>
      </c>
      <c r="B324" s="48" t="s">
        <v>37</v>
      </c>
      <c r="C324" s="58" t="s">
        <v>274</v>
      </c>
      <c r="D324" s="59" t="s">
        <v>118</v>
      </c>
      <c r="E324" s="59" t="s">
        <v>273</v>
      </c>
      <c r="F324" s="52">
        <v>2</v>
      </c>
      <c r="G324" s="53">
        <v>0</v>
      </c>
      <c r="H324" s="65"/>
    </row>
    <row r="325" spans="1:8" ht="31.5">
      <c r="A325" s="64">
        <v>3.3</v>
      </c>
      <c r="B325" s="48" t="s">
        <v>65</v>
      </c>
      <c r="C325" s="58" t="s">
        <v>275</v>
      </c>
      <c r="D325" s="59" t="s">
        <v>118</v>
      </c>
      <c r="E325" s="59" t="s">
        <v>273</v>
      </c>
      <c r="F325" s="52">
        <v>2</v>
      </c>
      <c r="G325" s="53">
        <v>0</v>
      </c>
      <c r="H325" s="65"/>
    </row>
    <row r="326" spans="1:8" ht="31.5">
      <c r="A326" s="87">
        <v>3.3</v>
      </c>
      <c r="B326" s="88" t="s">
        <v>74</v>
      </c>
      <c r="C326" s="101" t="s">
        <v>276</v>
      </c>
      <c r="D326" s="102" t="s">
        <v>118</v>
      </c>
      <c r="E326" s="102" t="s">
        <v>273</v>
      </c>
      <c r="F326" s="91">
        <v>2</v>
      </c>
      <c r="G326" s="92">
        <v>0</v>
      </c>
      <c r="H326" s="93"/>
    </row>
    <row r="327" spans="1:8" ht="16.5" thickBot="1">
      <c r="A327" s="241" t="s">
        <v>41</v>
      </c>
      <c r="B327" s="242"/>
      <c r="C327" s="243"/>
      <c r="D327" s="243"/>
      <c r="E327" s="243"/>
      <c r="F327" s="33">
        <f>SUM(F323:F326)</f>
        <v>8</v>
      </c>
      <c r="G327" s="128">
        <f>SUM(G323:G326)</f>
        <v>0</v>
      </c>
      <c r="H327" s="129"/>
    </row>
    <row r="328" spans="1:8" ht="31.5">
      <c r="A328" s="107">
        <v>3.4</v>
      </c>
      <c r="B328" s="108" t="s">
        <v>27</v>
      </c>
      <c r="C328" s="114" t="s">
        <v>277</v>
      </c>
      <c r="D328" s="115" t="s">
        <v>118</v>
      </c>
      <c r="E328" s="115" t="s">
        <v>259</v>
      </c>
      <c r="F328" s="78">
        <v>1</v>
      </c>
      <c r="G328" s="79">
        <v>0</v>
      </c>
      <c r="H328" s="110"/>
    </row>
    <row r="329" spans="1:8" ht="31.5">
      <c r="A329" s="87">
        <v>3.4</v>
      </c>
      <c r="B329" s="88" t="s">
        <v>37</v>
      </c>
      <c r="C329" s="101" t="s">
        <v>278</v>
      </c>
      <c r="D329" s="102" t="s">
        <v>118</v>
      </c>
      <c r="E329" s="102" t="s">
        <v>259</v>
      </c>
      <c r="F329" s="91">
        <v>1</v>
      </c>
      <c r="G329" s="92">
        <v>0</v>
      </c>
      <c r="H329" s="93"/>
    </row>
    <row r="330" spans="1:8" ht="16.5" thickBot="1">
      <c r="A330" s="241" t="s">
        <v>41</v>
      </c>
      <c r="B330" s="242"/>
      <c r="C330" s="243"/>
      <c r="D330" s="243"/>
      <c r="E330" s="243"/>
      <c r="F330" s="33">
        <f>SUM(F328:F329)</f>
        <v>2</v>
      </c>
      <c r="G330" s="128">
        <f>SUM(G328:G329)</f>
        <v>0</v>
      </c>
      <c r="H330" s="129"/>
    </row>
    <row r="331" spans="1:8" ht="31.5">
      <c r="A331" s="107">
        <v>3.5</v>
      </c>
      <c r="B331" s="108" t="s">
        <v>27</v>
      </c>
      <c r="C331" s="116" t="s">
        <v>279</v>
      </c>
      <c r="D331" s="115" t="s">
        <v>118</v>
      </c>
      <c r="E331" s="117" t="s">
        <v>280</v>
      </c>
      <c r="F331" s="78">
        <v>1</v>
      </c>
      <c r="G331" s="79">
        <v>0</v>
      </c>
      <c r="H331" s="110"/>
    </row>
    <row r="332" spans="1:8" ht="31.5">
      <c r="A332" s="64">
        <v>3.5</v>
      </c>
      <c r="B332" s="48" t="s">
        <v>37</v>
      </c>
      <c r="C332" s="61" t="s">
        <v>281</v>
      </c>
      <c r="D332" s="59" t="s">
        <v>118</v>
      </c>
      <c r="E332" s="62" t="s">
        <v>280</v>
      </c>
      <c r="F332" s="52">
        <v>1</v>
      </c>
      <c r="G332" s="53">
        <v>0</v>
      </c>
      <c r="H332" s="65"/>
    </row>
    <row r="333" spans="1:8" ht="31.5">
      <c r="A333" s="64">
        <v>3.5</v>
      </c>
      <c r="B333" s="48" t="s">
        <v>65</v>
      </c>
      <c r="C333" s="49" t="s">
        <v>282</v>
      </c>
      <c r="D333" s="59" t="s">
        <v>118</v>
      </c>
      <c r="E333" s="62" t="s">
        <v>280</v>
      </c>
      <c r="F333" s="52">
        <v>1</v>
      </c>
      <c r="G333" s="53">
        <v>0</v>
      </c>
      <c r="H333" s="65"/>
    </row>
    <row r="334" spans="1:8" ht="31.5">
      <c r="A334" s="87">
        <v>3.5</v>
      </c>
      <c r="B334" s="88" t="s">
        <v>74</v>
      </c>
      <c r="C334" s="89" t="s">
        <v>283</v>
      </c>
      <c r="D334" s="102" t="s">
        <v>118</v>
      </c>
      <c r="E334" s="103" t="s">
        <v>280</v>
      </c>
      <c r="F334" s="91">
        <v>1</v>
      </c>
      <c r="G334" s="92">
        <v>0</v>
      </c>
      <c r="H334" s="93"/>
    </row>
    <row r="335" spans="1:8" ht="16.5" thickBot="1">
      <c r="A335" s="241" t="s">
        <v>41</v>
      </c>
      <c r="B335" s="242"/>
      <c r="C335" s="243"/>
      <c r="D335" s="243"/>
      <c r="E335" s="243"/>
      <c r="F335" s="33">
        <f>SUM(F331:F334)</f>
        <v>4</v>
      </c>
      <c r="G335" s="128">
        <f>SUM(G331:G334)</f>
        <v>0</v>
      </c>
      <c r="H335" s="129"/>
    </row>
    <row r="336" spans="1:8" ht="31.5">
      <c r="A336" s="107">
        <v>3.6</v>
      </c>
      <c r="B336" s="108" t="s">
        <v>27</v>
      </c>
      <c r="C336" s="76" t="s">
        <v>284</v>
      </c>
      <c r="D336" s="115" t="s">
        <v>118</v>
      </c>
      <c r="E336" s="117" t="s">
        <v>280</v>
      </c>
      <c r="F336" s="78">
        <v>1</v>
      </c>
      <c r="G336" s="79">
        <v>0</v>
      </c>
      <c r="H336" s="110"/>
    </row>
    <row r="337" spans="1:8" ht="31.5">
      <c r="A337" s="64">
        <v>3.6</v>
      </c>
      <c r="B337" s="48" t="s">
        <v>37</v>
      </c>
      <c r="C337" s="49" t="s">
        <v>285</v>
      </c>
      <c r="D337" s="59" t="s">
        <v>118</v>
      </c>
      <c r="E337" s="62" t="s">
        <v>280</v>
      </c>
      <c r="F337" s="52">
        <v>1</v>
      </c>
      <c r="G337" s="53">
        <v>0</v>
      </c>
      <c r="H337" s="65"/>
    </row>
    <row r="338" spans="1:8" ht="31.5">
      <c r="A338" s="64">
        <v>3.6</v>
      </c>
      <c r="B338" s="48" t="s">
        <v>65</v>
      </c>
      <c r="C338" s="49" t="s">
        <v>286</v>
      </c>
      <c r="D338" s="59" t="s">
        <v>118</v>
      </c>
      <c r="E338" s="62" t="s">
        <v>280</v>
      </c>
      <c r="F338" s="52">
        <v>1</v>
      </c>
      <c r="G338" s="53">
        <v>0</v>
      </c>
      <c r="H338" s="65"/>
    </row>
    <row r="339" spans="1:8" ht="31.5">
      <c r="A339" s="64">
        <v>3.6</v>
      </c>
      <c r="B339" s="48" t="s">
        <v>74</v>
      </c>
      <c r="C339" s="49" t="s">
        <v>287</v>
      </c>
      <c r="D339" s="59" t="s">
        <v>118</v>
      </c>
      <c r="E339" s="62" t="s">
        <v>280</v>
      </c>
      <c r="F339" s="52">
        <v>1</v>
      </c>
      <c r="G339" s="53">
        <v>0</v>
      </c>
      <c r="H339" s="65"/>
    </row>
    <row r="340" spans="1:8" ht="31.5">
      <c r="A340" s="64">
        <v>3.6</v>
      </c>
      <c r="B340" s="48" t="s">
        <v>77</v>
      </c>
      <c r="C340" s="49" t="s">
        <v>288</v>
      </c>
      <c r="D340" s="59" t="s">
        <v>118</v>
      </c>
      <c r="E340" s="62" t="s">
        <v>280</v>
      </c>
      <c r="F340" s="52">
        <v>1</v>
      </c>
      <c r="G340" s="53">
        <v>0</v>
      </c>
      <c r="H340" s="65"/>
    </row>
    <row r="341" spans="1:8" ht="31.5">
      <c r="A341" s="64">
        <v>3.6</v>
      </c>
      <c r="B341" s="48" t="s">
        <v>81</v>
      </c>
      <c r="C341" s="49" t="s">
        <v>289</v>
      </c>
      <c r="D341" s="59" t="s">
        <v>118</v>
      </c>
      <c r="E341" s="62" t="s">
        <v>280</v>
      </c>
      <c r="F341" s="52">
        <v>1</v>
      </c>
      <c r="G341" s="53">
        <v>0</v>
      </c>
      <c r="H341" s="65"/>
    </row>
    <row r="342" spans="1:8" ht="33" customHeight="1">
      <c r="A342" s="216">
        <v>3.6</v>
      </c>
      <c r="B342" s="217" t="s">
        <v>290</v>
      </c>
      <c r="C342" s="214" t="s">
        <v>291</v>
      </c>
      <c r="D342" s="247" t="s">
        <v>118</v>
      </c>
      <c r="E342" s="62" t="s">
        <v>292</v>
      </c>
      <c r="F342" s="220">
        <v>2</v>
      </c>
      <c r="G342" s="215">
        <v>0</v>
      </c>
      <c r="H342" s="204"/>
    </row>
    <row r="343" spans="1:8" ht="33" customHeight="1">
      <c r="A343" s="216"/>
      <c r="B343" s="217"/>
      <c r="C343" s="214"/>
      <c r="D343" s="247"/>
      <c r="E343" s="62" t="s">
        <v>293</v>
      </c>
      <c r="F343" s="220"/>
      <c r="G343" s="215"/>
      <c r="H343" s="204"/>
    </row>
    <row r="344" spans="1:8" ht="54.75" customHeight="1">
      <c r="A344" s="216"/>
      <c r="B344" s="217"/>
      <c r="C344" s="218"/>
      <c r="D344" s="247"/>
      <c r="E344" s="62" t="s">
        <v>294</v>
      </c>
      <c r="F344" s="220"/>
      <c r="G344" s="215"/>
      <c r="H344" s="204"/>
    </row>
    <row r="345" spans="1:8" ht="31.5">
      <c r="A345" s="64">
        <v>3.6</v>
      </c>
      <c r="B345" s="48" t="s">
        <v>295</v>
      </c>
      <c r="C345" s="49" t="s">
        <v>296</v>
      </c>
      <c r="D345" s="59" t="s">
        <v>118</v>
      </c>
      <c r="E345" s="62" t="s">
        <v>280</v>
      </c>
      <c r="F345" s="52">
        <v>1</v>
      </c>
      <c r="G345" s="53">
        <v>0</v>
      </c>
      <c r="H345" s="65"/>
    </row>
    <row r="346" spans="1:8" ht="31.5">
      <c r="A346" s="64">
        <v>3.6</v>
      </c>
      <c r="B346" s="48" t="s">
        <v>297</v>
      </c>
      <c r="C346" s="49" t="s">
        <v>298</v>
      </c>
      <c r="D346" s="59" t="s">
        <v>118</v>
      </c>
      <c r="E346" s="62" t="s">
        <v>280</v>
      </c>
      <c r="F346" s="52">
        <v>1</v>
      </c>
      <c r="G346" s="53">
        <v>0</v>
      </c>
      <c r="H346" s="65"/>
    </row>
    <row r="347" spans="1:8" ht="31.5">
      <c r="A347" s="87">
        <v>3.6</v>
      </c>
      <c r="B347" s="88" t="s">
        <v>299</v>
      </c>
      <c r="C347" s="89" t="s">
        <v>300</v>
      </c>
      <c r="D347" s="102" t="s">
        <v>118</v>
      </c>
      <c r="E347" s="103" t="s">
        <v>280</v>
      </c>
      <c r="F347" s="91">
        <v>1</v>
      </c>
      <c r="G347" s="92">
        <v>0</v>
      </c>
      <c r="H347" s="93"/>
    </row>
    <row r="348" spans="1:8" ht="16.5" thickBot="1">
      <c r="A348" s="241" t="s">
        <v>41</v>
      </c>
      <c r="B348" s="242"/>
      <c r="C348" s="243"/>
      <c r="D348" s="243"/>
      <c r="E348" s="243"/>
      <c r="F348" s="33">
        <f>SUM(F336:F347)</f>
        <v>11</v>
      </c>
      <c r="G348" s="128">
        <f>SUM(G336:G347)</f>
        <v>0</v>
      </c>
      <c r="H348" s="129"/>
    </row>
    <row r="349" spans="1:8" ht="31.5">
      <c r="A349" s="107">
        <v>3.7</v>
      </c>
      <c r="B349" s="108" t="s">
        <v>27</v>
      </c>
      <c r="C349" s="76" t="s">
        <v>301</v>
      </c>
      <c r="D349" s="115" t="s">
        <v>118</v>
      </c>
      <c r="E349" s="117" t="s">
        <v>280</v>
      </c>
      <c r="F349" s="78">
        <v>1</v>
      </c>
      <c r="G349" s="79">
        <v>0</v>
      </c>
      <c r="H349" s="110"/>
    </row>
    <row r="350" spans="1:8" ht="31.5">
      <c r="A350" s="87">
        <v>3.7</v>
      </c>
      <c r="B350" s="88" t="s">
        <v>37</v>
      </c>
      <c r="C350" s="89" t="s">
        <v>302</v>
      </c>
      <c r="D350" s="102" t="s">
        <v>118</v>
      </c>
      <c r="E350" s="103" t="s">
        <v>280</v>
      </c>
      <c r="F350" s="91">
        <v>1</v>
      </c>
      <c r="G350" s="92">
        <v>0</v>
      </c>
      <c r="H350" s="93"/>
    </row>
    <row r="351" spans="1:8" ht="16.5" thickBot="1">
      <c r="A351" s="241" t="s">
        <v>41</v>
      </c>
      <c r="B351" s="242"/>
      <c r="C351" s="243"/>
      <c r="D351" s="243"/>
      <c r="E351" s="243"/>
      <c r="F351" s="33">
        <f>SUM(F349:F350)</f>
        <v>2</v>
      </c>
      <c r="G351" s="128">
        <f>SUM(G349:G350)</f>
        <v>0</v>
      </c>
      <c r="H351" s="129"/>
    </row>
    <row r="352" spans="1:8" ht="31.5">
      <c r="A352" s="107">
        <v>3.8</v>
      </c>
      <c r="B352" s="108" t="s">
        <v>27</v>
      </c>
      <c r="C352" s="76" t="s">
        <v>303</v>
      </c>
      <c r="D352" s="115" t="s">
        <v>118</v>
      </c>
      <c r="E352" s="117" t="s">
        <v>280</v>
      </c>
      <c r="F352" s="78">
        <v>1</v>
      </c>
      <c r="G352" s="79">
        <v>0</v>
      </c>
      <c r="H352" s="110"/>
    </row>
    <row r="353" spans="1:8" ht="33" customHeight="1">
      <c r="A353" s="64">
        <v>3.8</v>
      </c>
      <c r="B353" s="48" t="s">
        <v>37</v>
      </c>
      <c r="C353" s="49" t="s">
        <v>304</v>
      </c>
      <c r="D353" s="59" t="s">
        <v>118</v>
      </c>
      <c r="E353" s="62" t="s">
        <v>280</v>
      </c>
      <c r="F353" s="52">
        <v>1</v>
      </c>
      <c r="G353" s="53">
        <v>0</v>
      </c>
      <c r="H353" s="65"/>
    </row>
    <row r="354" spans="1:8" ht="31.5">
      <c r="A354" s="64">
        <v>3.8</v>
      </c>
      <c r="B354" s="48" t="s">
        <v>65</v>
      </c>
      <c r="C354" s="49" t="s">
        <v>305</v>
      </c>
      <c r="D354" s="59" t="s">
        <v>118</v>
      </c>
      <c r="E354" s="62" t="s">
        <v>280</v>
      </c>
      <c r="F354" s="52">
        <v>1</v>
      </c>
      <c r="G354" s="53">
        <v>0</v>
      </c>
      <c r="H354" s="65"/>
    </row>
    <row r="355" spans="1:8" ht="31.5">
      <c r="A355" s="87">
        <v>3.8</v>
      </c>
      <c r="B355" s="88" t="s">
        <v>74</v>
      </c>
      <c r="C355" s="89" t="s">
        <v>306</v>
      </c>
      <c r="D355" s="102" t="s">
        <v>118</v>
      </c>
      <c r="E355" s="103" t="s">
        <v>280</v>
      </c>
      <c r="F355" s="91">
        <v>1</v>
      </c>
      <c r="G355" s="92">
        <v>0</v>
      </c>
      <c r="H355" s="93"/>
    </row>
    <row r="356" spans="1:8" ht="16.5" thickBot="1">
      <c r="A356" s="241" t="s">
        <v>41</v>
      </c>
      <c r="B356" s="242"/>
      <c r="C356" s="243"/>
      <c r="D356" s="243"/>
      <c r="E356" s="243"/>
      <c r="F356" s="33">
        <f>SUM(F352:F355)</f>
        <v>4</v>
      </c>
      <c r="G356" s="128">
        <f>SUM(G352:G355)</f>
        <v>0</v>
      </c>
      <c r="H356" s="129"/>
    </row>
    <row r="357" spans="1:8" ht="47.25">
      <c r="A357" s="107">
        <v>3.9</v>
      </c>
      <c r="B357" s="108" t="s">
        <v>27</v>
      </c>
      <c r="C357" s="76" t="s">
        <v>307</v>
      </c>
      <c r="D357" s="115" t="s">
        <v>118</v>
      </c>
      <c r="E357" s="117" t="s">
        <v>280</v>
      </c>
      <c r="F357" s="78">
        <v>1</v>
      </c>
      <c r="G357" s="79">
        <v>0</v>
      </c>
      <c r="H357" s="110"/>
    </row>
    <row r="358" spans="1:8" ht="31.5">
      <c r="A358" s="64">
        <v>3.9</v>
      </c>
      <c r="B358" s="48" t="s">
        <v>37</v>
      </c>
      <c r="C358" s="49" t="s">
        <v>308</v>
      </c>
      <c r="D358" s="59" t="s">
        <v>118</v>
      </c>
      <c r="E358" s="62" t="s">
        <v>280</v>
      </c>
      <c r="F358" s="52">
        <v>1</v>
      </c>
      <c r="G358" s="53">
        <v>0</v>
      </c>
      <c r="H358" s="65"/>
    </row>
    <row r="359" spans="1:8" ht="31.5">
      <c r="A359" s="64">
        <v>3.9</v>
      </c>
      <c r="B359" s="48" t="s">
        <v>65</v>
      </c>
      <c r="C359" s="49" t="s">
        <v>309</v>
      </c>
      <c r="D359" s="59" t="s">
        <v>118</v>
      </c>
      <c r="E359" s="62" t="s">
        <v>280</v>
      </c>
      <c r="F359" s="52">
        <v>1</v>
      </c>
      <c r="G359" s="53">
        <v>0</v>
      </c>
      <c r="H359" s="65"/>
    </row>
    <row r="360" spans="1:8" ht="47.25">
      <c r="A360" s="64">
        <v>3.9</v>
      </c>
      <c r="B360" s="48" t="s">
        <v>74</v>
      </c>
      <c r="C360" s="49" t="s">
        <v>310</v>
      </c>
      <c r="D360" s="59" t="s">
        <v>118</v>
      </c>
      <c r="E360" s="62" t="s">
        <v>280</v>
      </c>
      <c r="F360" s="52">
        <v>1</v>
      </c>
      <c r="G360" s="53">
        <v>0</v>
      </c>
      <c r="H360" s="65"/>
    </row>
    <row r="361" spans="1:8" ht="31.5">
      <c r="A361" s="64">
        <v>3.9</v>
      </c>
      <c r="B361" s="48" t="s">
        <v>77</v>
      </c>
      <c r="C361" s="49" t="s">
        <v>311</v>
      </c>
      <c r="D361" s="59" t="s">
        <v>118</v>
      </c>
      <c r="E361" s="62" t="s">
        <v>280</v>
      </c>
      <c r="F361" s="52">
        <v>1</v>
      </c>
      <c r="G361" s="53">
        <v>0</v>
      </c>
      <c r="H361" s="65"/>
    </row>
    <row r="362" spans="1:8" ht="31.5">
      <c r="A362" s="87">
        <v>3.9</v>
      </c>
      <c r="B362" s="88" t="s">
        <v>81</v>
      </c>
      <c r="C362" s="89" t="s">
        <v>312</v>
      </c>
      <c r="D362" s="102" t="s">
        <v>118</v>
      </c>
      <c r="E362" s="103" t="s">
        <v>280</v>
      </c>
      <c r="F362" s="91">
        <v>1</v>
      </c>
      <c r="G362" s="92">
        <v>0</v>
      </c>
      <c r="H362" s="93"/>
    </row>
    <row r="363" spans="1:8" ht="16.5" thickBot="1">
      <c r="A363" s="241" t="s">
        <v>41</v>
      </c>
      <c r="B363" s="242"/>
      <c r="C363" s="243"/>
      <c r="D363" s="243"/>
      <c r="E363" s="243"/>
      <c r="F363" s="33">
        <f>SUM(F357:F362)</f>
        <v>6</v>
      </c>
      <c r="G363" s="128">
        <f>SUM(G357:G362)</f>
        <v>0</v>
      </c>
      <c r="H363" s="129"/>
    </row>
    <row r="364" spans="1:8" ht="31.5">
      <c r="A364" s="118">
        <v>3.1</v>
      </c>
      <c r="B364" s="108" t="s">
        <v>27</v>
      </c>
      <c r="C364" s="76" t="s">
        <v>313</v>
      </c>
      <c r="D364" s="115" t="s">
        <v>118</v>
      </c>
      <c r="E364" s="117" t="s">
        <v>280</v>
      </c>
      <c r="F364" s="78">
        <v>1</v>
      </c>
      <c r="G364" s="79">
        <v>0</v>
      </c>
      <c r="H364" s="110"/>
    </row>
    <row r="365" spans="1:8" ht="31.5">
      <c r="A365" s="67">
        <v>3.1</v>
      </c>
      <c r="B365" s="48" t="s">
        <v>37</v>
      </c>
      <c r="C365" s="49" t="s">
        <v>314</v>
      </c>
      <c r="D365" s="59" t="s">
        <v>118</v>
      </c>
      <c r="E365" s="62" t="s">
        <v>280</v>
      </c>
      <c r="F365" s="52">
        <v>1</v>
      </c>
      <c r="G365" s="53">
        <v>0</v>
      </c>
      <c r="H365" s="65"/>
    </row>
    <row r="366" spans="1:8" ht="31.5">
      <c r="A366" s="104">
        <v>3.1</v>
      </c>
      <c r="B366" s="88" t="s">
        <v>65</v>
      </c>
      <c r="C366" s="89" t="s">
        <v>315</v>
      </c>
      <c r="D366" s="102" t="s">
        <v>118</v>
      </c>
      <c r="E366" s="103" t="s">
        <v>280</v>
      </c>
      <c r="F366" s="91">
        <v>1</v>
      </c>
      <c r="G366" s="92">
        <v>0</v>
      </c>
      <c r="H366" s="93"/>
    </row>
    <row r="367" spans="1:8" ht="16.5" thickBot="1">
      <c r="A367" s="241" t="s">
        <v>41</v>
      </c>
      <c r="B367" s="242"/>
      <c r="C367" s="243"/>
      <c r="D367" s="243"/>
      <c r="E367" s="243"/>
      <c r="F367" s="33">
        <f>SUM(F364:F366)</f>
        <v>3</v>
      </c>
      <c r="G367" s="128">
        <f>SUM(G364:G366)</f>
        <v>0</v>
      </c>
      <c r="H367" s="129"/>
    </row>
    <row r="368" spans="1:8" ht="31.5">
      <c r="A368" s="119">
        <v>3.11</v>
      </c>
      <c r="B368" s="120" t="s">
        <v>27</v>
      </c>
      <c r="C368" s="121" t="s">
        <v>316</v>
      </c>
      <c r="D368" s="122" t="s">
        <v>118</v>
      </c>
      <c r="E368" s="123" t="s">
        <v>280</v>
      </c>
      <c r="F368" s="124">
        <v>1</v>
      </c>
      <c r="G368" s="125">
        <v>0</v>
      </c>
      <c r="H368" s="126"/>
    </row>
    <row r="369" spans="1:8" ht="16.5" thickBot="1">
      <c r="A369" s="241" t="s">
        <v>41</v>
      </c>
      <c r="B369" s="242"/>
      <c r="C369" s="243"/>
      <c r="D369" s="243"/>
      <c r="E369" s="243"/>
      <c r="F369" s="33">
        <f>SUM(F368)</f>
        <v>1</v>
      </c>
      <c r="G369" s="128">
        <f>SUM(G368)</f>
        <v>0</v>
      </c>
      <c r="H369" s="129"/>
    </row>
    <row r="370" spans="1:8" ht="31.5">
      <c r="A370" s="107">
        <v>3.12</v>
      </c>
      <c r="B370" s="108" t="s">
        <v>27</v>
      </c>
      <c r="C370" s="76" t="s">
        <v>317</v>
      </c>
      <c r="D370" s="115" t="s">
        <v>118</v>
      </c>
      <c r="E370" s="117" t="s">
        <v>280</v>
      </c>
      <c r="F370" s="78">
        <v>1</v>
      </c>
      <c r="G370" s="79">
        <v>0</v>
      </c>
      <c r="H370" s="110"/>
    </row>
    <row r="371" spans="1:8" ht="31.5">
      <c r="A371" s="64">
        <v>3.12</v>
      </c>
      <c r="B371" s="48" t="s">
        <v>37</v>
      </c>
      <c r="C371" s="49" t="s">
        <v>318</v>
      </c>
      <c r="D371" s="59" t="s">
        <v>118</v>
      </c>
      <c r="E371" s="62" t="s">
        <v>280</v>
      </c>
      <c r="F371" s="52">
        <v>1</v>
      </c>
      <c r="G371" s="53">
        <v>0</v>
      </c>
      <c r="H371" s="65"/>
    </row>
    <row r="372" spans="1:8" ht="31.5">
      <c r="A372" s="64">
        <v>3.12</v>
      </c>
      <c r="B372" s="48" t="s">
        <v>65</v>
      </c>
      <c r="C372" s="49" t="s">
        <v>319</v>
      </c>
      <c r="D372" s="59" t="s">
        <v>118</v>
      </c>
      <c r="E372" s="62" t="s">
        <v>280</v>
      </c>
      <c r="F372" s="52">
        <v>1</v>
      </c>
      <c r="G372" s="53">
        <v>0</v>
      </c>
      <c r="H372" s="65"/>
    </row>
    <row r="373" spans="1:8" ht="31.5">
      <c r="A373" s="87">
        <v>3.12</v>
      </c>
      <c r="B373" s="88" t="s">
        <v>74</v>
      </c>
      <c r="C373" s="89" t="s">
        <v>320</v>
      </c>
      <c r="D373" s="102" t="s">
        <v>118</v>
      </c>
      <c r="E373" s="103" t="s">
        <v>280</v>
      </c>
      <c r="F373" s="91">
        <v>1</v>
      </c>
      <c r="G373" s="92">
        <v>0</v>
      </c>
      <c r="H373" s="93"/>
    </row>
    <row r="374" spans="1:8" ht="16.5" thickBot="1">
      <c r="A374" s="241" t="s">
        <v>41</v>
      </c>
      <c r="B374" s="242"/>
      <c r="C374" s="243"/>
      <c r="D374" s="243"/>
      <c r="E374" s="243"/>
      <c r="F374" s="33">
        <f>SUM(F370:F373)</f>
        <v>4</v>
      </c>
      <c r="G374" s="128">
        <f>SUM(G370:G373)</f>
        <v>0</v>
      </c>
      <c r="H374" s="129"/>
    </row>
    <row r="375" spans="1:8" ht="31.5">
      <c r="A375" s="107">
        <v>3.13</v>
      </c>
      <c r="B375" s="108" t="s">
        <v>27</v>
      </c>
      <c r="C375" s="76" t="s">
        <v>321</v>
      </c>
      <c r="D375" s="115" t="s">
        <v>118</v>
      </c>
      <c r="E375" s="117" t="s">
        <v>280</v>
      </c>
      <c r="F375" s="78">
        <v>1</v>
      </c>
      <c r="G375" s="79">
        <v>0</v>
      </c>
      <c r="H375" s="110"/>
    </row>
    <row r="376" spans="1:8" ht="31.5">
      <c r="A376" s="64">
        <v>3.13</v>
      </c>
      <c r="B376" s="48" t="s">
        <v>37</v>
      </c>
      <c r="C376" s="49" t="s">
        <v>322</v>
      </c>
      <c r="D376" s="59" t="s">
        <v>118</v>
      </c>
      <c r="E376" s="62" t="s">
        <v>280</v>
      </c>
      <c r="F376" s="52">
        <v>1</v>
      </c>
      <c r="G376" s="53">
        <v>0</v>
      </c>
      <c r="H376" s="65"/>
    </row>
    <row r="377" spans="1:8" ht="31.5">
      <c r="A377" s="64">
        <v>3.13</v>
      </c>
      <c r="B377" s="48" t="s">
        <v>65</v>
      </c>
      <c r="C377" s="49" t="s">
        <v>323</v>
      </c>
      <c r="D377" s="59" t="s">
        <v>118</v>
      </c>
      <c r="E377" s="62" t="s">
        <v>280</v>
      </c>
      <c r="F377" s="52">
        <v>1</v>
      </c>
      <c r="G377" s="53">
        <v>0</v>
      </c>
      <c r="H377" s="65"/>
    </row>
    <row r="378" spans="1:8" ht="31.5">
      <c r="A378" s="64">
        <v>3.13</v>
      </c>
      <c r="B378" s="48" t="s">
        <v>74</v>
      </c>
      <c r="C378" s="49" t="s">
        <v>324</v>
      </c>
      <c r="D378" s="59" t="s">
        <v>118</v>
      </c>
      <c r="E378" s="62" t="s">
        <v>280</v>
      </c>
      <c r="F378" s="52">
        <v>1</v>
      </c>
      <c r="G378" s="53">
        <v>0</v>
      </c>
      <c r="H378" s="65"/>
    </row>
    <row r="379" spans="1:8" ht="31.5">
      <c r="A379" s="64">
        <v>3.13</v>
      </c>
      <c r="B379" s="48" t="s">
        <v>77</v>
      </c>
      <c r="C379" s="49" t="s">
        <v>325</v>
      </c>
      <c r="D379" s="59" t="s">
        <v>118</v>
      </c>
      <c r="E379" s="62" t="s">
        <v>280</v>
      </c>
      <c r="F379" s="52">
        <v>1</v>
      </c>
      <c r="G379" s="53">
        <v>0</v>
      </c>
      <c r="H379" s="65"/>
    </row>
    <row r="380" spans="1:8" ht="70.5" customHeight="1" thickBot="1">
      <c r="A380" s="87">
        <v>3.13</v>
      </c>
      <c r="B380" s="88" t="s">
        <v>81</v>
      </c>
      <c r="C380" s="89" t="s">
        <v>326</v>
      </c>
      <c r="D380" s="105" t="s">
        <v>327</v>
      </c>
      <c r="E380" s="106" t="s">
        <v>328</v>
      </c>
      <c r="F380" s="91">
        <v>4</v>
      </c>
      <c r="G380" s="92">
        <v>0</v>
      </c>
      <c r="H380" s="93"/>
    </row>
    <row r="381" spans="1:8" ht="16.5" thickBot="1">
      <c r="A381" s="241" t="s">
        <v>41</v>
      </c>
      <c r="B381" s="242"/>
      <c r="C381" s="243"/>
      <c r="D381" s="243"/>
      <c r="E381" s="243"/>
      <c r="F381" s="33">
        <f>SUM(F375:F380)</f>
        <v>9</v>
      </c>
      <c r="G381" s="128">
        <f>SUM(G375:G380)</f>
        <v>0</v>
      </c>
      <c r="H381" s="129"/>
    </row>
    <row r="382" spans="1:8" ht="31.5">
      <c r="A382" s="107">
        <v>3.14</v>
      </c>
      <c r="B382" s="108" t="s">
        <v>27</v>
      </c>
      <c r="C382" s="76" t="s">
        <v>329</v>
      </c>
      <c r="D382" s="115" t="s">
        <v>118</v>
      </c>
      <c r="E382" s="117" t="s">
        <v>280</v>
      </c>
      <c r="F382" s="78">
        <v>1</v>
      </c>
      <c r="G382" s="79">
        <v>0</v>
      </c>
      <c r="H382" s="110"/>
    </row>
    <row r="383" spans="1:8" ht="47.25">
      <c r="A383" s="64">
        <v>3.14</v>
      </c>
      <c r="B383" s="48" t="s">
        <v>37</v>
      </c>
      <c r="C383" s="49" t="s">
        <v>330</v>
      </c>
      <c r="D383" s="51" t="s">
        <v>331</v>
      </c>
      <c r="E383" s="51" t="s">
        <v>332</v>
      </c>
      <c r="F383" s="52">
        <v>3</v>
      </c>
      <c r="G383" s="79">
        <v>0</v>
      </c>
      <c r="H383" s="65"/>
    </row>
    <row r="384" spans="1:8" ht="31.5">
      <c r="A384" s="64">
        <v>3.14</v>
      </c>
      <c r="B384" s="48" t="s">
        <v>65</v>
      </c>
      <c r="C384" s="49" t="s">
        <v>333</v>
      </c>
      <c r="D384" s="59" t="s">
        <v>118</v>
      </c>
      <c r="E384" s="62" t="s">
        <v>280</v>
      </c>
      <c r="F384" s="52">
        <v>1</v>
      </c>
      <c r="G384" s="79">
        <v>0</v>
      </c>
      <c r="H384" s="65"/>
    </row>
    <row r="385" spans="1:8" ht="31.5">
      <c r="A385" s="64">
        <v>3.14</v>
      </c>
      <c r="B385" s="48" t="s">
        <v>74</v>
      </c>
      <c r="C385" s="49" t="s">
        <v>334</v>
      </c>
      <c r="D385" s="59" t="s">
        <v>118</v>
      </c>
      <c r="E385" s="62" t="s">
        <v>280</v>
      </c>
      <c r="F385" s="52">
        <v>1</v>
      </c>
      <c r="G385" s="79">
        <v>0</v>
      </c>
      <c r="H385" s="65"/>
    </row>
    <row r="386" spans="1:8" ht="31.5">
      <c r="A386" s="64">
        <v>3.14</v>
      </c>
      <c r="B386" s="48" t="s">
        <v>77</v>
      </c>
      <c r="C386" s="49" t="s">
        <v>335</v>
      </c>
      <c r="D386" s="59" t="s">
        <v>118</v>
      </c>
      <c r="E386" s="62" t="s">
        <v>280</v>
      </c>
      <c r="F386" s="52">
        <v>1</v>
      </c>
      <c r="G386" s="79">
        <v>0</v>
      </c>
      <c r="H386" s="65"/>
    </row>
    <row r="387" spans="1:8" ht="47.25">
      <c r="A387" s="64">
        <v>3.14</v>
      </c>
      <c r="B387" s="48" t="s">
        <v>81</v>
      </c>
      <c r="C387" s="49" t="s">
        <v>336</v>
      </c>
      <c r="D387" s="59" t="s">
        <v>118</v>
      </c>
      <c r="E387" s="62" t="s">
        <v>280</v>
      </c>
      <c r="F387" s="52">
        <v>1</v>
      </c>
      <c r="G387" s="79">
        <v>0</v>
      </c>
      <c r="H387" s="65"/>
    </row>
    <row r="388" spans="1:8" ht="31.5">
      <c r="A388" s="64">
        <v>3.14</v>
      </c>
      <c r="B388" s="48" t="s">
        <v>290</v>
      </c>
      <c r="C388" s="49" t="s">
        <v>337</v>
      </c>
      <c r="D388" s="59" t="s">
        <v>118</v>
      </c>
      <c r="E388" s="62" t="s">
        <v>280</v>
      </c>
      <c r="F388" s="52">
        <v>1</v>
      </c>
      <c r="G388" s="79">
        <v>0</v>
      </c>
      <c r="H388" s="65"/>
    </row>
    <row r="389" spans="1:8" ht="31.5">
      <c r="A389" s="64">
        <v>3.14</v>
      </c>
      <c r="B389" s="48" t="s">
        <v>295</v>
      </c>
      <c r="C389" s="49" t="s">
        <v>338</v>
      </c>
      <c r="D389" s="59" t="s">
        <v>118</v>
      </c>
      <c r="E389" s="62" t="s">
        <v>280</v>
      </c>
      <c r="F389" s="52">
        <v>1</v>
      </c>
      <c r="G389" s="79">
        <v>0</v>
      </c>
      <c r="H389" s="65"/>
    </row>
    <row r="390" spans="1:8" ht="31.5">
      <c r="A390" s="87">
        <v>3.14</v>
      </c>
      <c r="B390" s="88" t="s">
        <v>297</v>
      </c>
      <c r="C390" s="89" t="s">
        <v>339</v>
      </c>
      <c r="D390" s="102" t="s">
        <v>118</v>
      </c>
      <c r="E390" s="103" t="s">
        <v>280</v>
      </c>
      <c r="F390" s="91">
        <v>1</v>
      </c>
      <c r="G390" s="79">
        <v>0</v>
      </c>
      <c r="H390" s="93"/>
    </row>
    <row r="391" spans="1:8" ht="16.5" thickBot="1">
      <c r="A391" s="241" t="s">
        <v>41</v>
      </c>
      <c r="B391" s="242"/>
      <c r="C391" s="243"/>
      <c r="D391" s="243"/>
      <c r="E391" s="243"/>
      <c r="F391" s="33">
        <f>SUM(F382:F390)</f>
        <v>11</v>
      </c>
      <c r="G391" s="128">
        <f>SUM(G382:G390)</f>
        <v>0</v>
      </c>
      <c r="H391" s="129"/>
    </row>
    <row r="392" spans="1:8" ht="47.25">
      <c r="A392" s="119">
        <v>3.15</v>
      </c>
      <c r="B392" s="120" t="s">
        <v>27</v>
      </c>
      <c r="C392" s="121" t="s">
        <v>340</v>
      </c>
      <c r="D392" s="122" t="s">
        <v>118</v>
      </c>
      <c r="E392" s="123" t="s">
        <v>280</v>
      </c>
      <c r="F392" s="127">
        <v>1</v>
      </c>
      <c r="G392" s="92">
        <v>0</v>
      </c>
      <c r="H392" s="126"/>
    </row>
    <row r="393" spans="1:8">
      <c r="A393" s="244" t="s">
        <v>41</v>
      </c>
      <c r="B393" s="245"/>
      <c r="C393" s="246"/>
      <c r="D393" s="246"/>
      <c r="E393" s="246"/>
      <c r="F393" s="34">
        <f>SUM(F392)</f>
        <v>1</v>
      </c>
      <c r="G393" s="133">
        <f>SUM(G392)</f>
        <v>0</v>
      </c>
      <c r="H393" s="137"/>
    </row>
    <row r="394" spans="1:8">
      <c r="A394" s="237" t="s">
        <v>341</v>
      </c>
      <c r="B394" s="238"/>
      <c r="C394" s="238"/>
      <c r="D394" s="238"/>
      <c r="E394" s="238"/>
      <c r="F394" s="69">
        <f>SUM(F313+F322+F327+F330+F335+F348+F351+F356+F363+F367+F369+F374+F381+F391+F393)</f>
        <v>80</v>
      </c>
      <c r="G394" s="69">
        <f>SUM(G313+G322+G327+G330+G335+G348+G351+G356+G363+G367+G369+G374+G381+G391+G393)</f>
        <v>0</v>
      </c>
      <c r="H394" s="71"/>
    </row>
    <row r="395" spans="1:8" ht="16.5" thickBot="1">
      <c r="A395" s="239" t="s">
        <v>342</v>
      </c>
      <c r="B395" s="240"/>
      <c r="C395" s="240"/>
      <c r="D395" s="240"/>
      <c r="E395" s="240"/>
      <c r="F395" s="70">
        <f>SUM(F394+F298+F188)</f>
        <v>600</v>
      </c>
      <c r="G395" s="72">
        <f>SUM(G394+G298+G188)</f>
        <v>0</v>
      </c>
      <c r="H395" s="73"/>
    </row>
  </sheetData>
  <sheetProtection algorithmName="SHA-512" hashValue="Tabzz1W5GpozJuGOsNW3h3cSbbwpEJKEA5Hn50iQjJLYegrgrc7J/QtvZnInHorWh7M04ZOqb8IXRDnNhixdFg==" saltValue="CQqtQjF+2Hkbvnu3QlSmEA==" spinCount="100000" sheet="1" formatCells="0" formatColumns="0" formatRows="0" selectLockedCells="1" autoFilter="0"/>
  <autoFilter ref="A7:H395" xr:uid="{899202CA-B02A-47F0-8DC8-935F3E107FAD}"/>
  <mergeCells count="398">
    <mergeCell ref="A3:H3"/>
    <mergeCell ref="A8:A14"/>
    <mergeCell ref="B8:B14"/>
    <mergeCell ref="C8:C14"/>
    <mergeCell ref="D8:D14"/>
    <mergeCell ref="F8:F14"/>
    <mergeCell ref="G8:G14"/>
    <mergeCell ref="A25:E25"/>
    <mergeCell ref="A26:A32"/>
    <mergeCell ref="B26:B32"/>
    <mergeCell ref="C26:C32"/>
    <mergeCell ref="D26:D32"/>
    <mergeCell ref="E26:E27"/>
    <mergeCell ref="G15:G16"/>
    <mergeCell ref="A17:E17"/>
    <mergeCell ref="A18:A24"/>
    <mergeCell ref="B18:B24"/>
    <mergeCell ref="D18:D24"/>
    <mergeCell ref="E18:E24"/>
    <mergeCell ref="F18:F24"/>
    <mergeCell ref="G18:G24"/>
    <mergeCell ref="A15:A16"/>
    <mergeCell ref="B15:B16"/>
    <mergeCell ref="C15:C16"/>
    <mergeCell ref="D15:D16"/>
    <mergeCell ref="E15:E16"/>
    <mergeCell ref="F15:F16"/>
    <mergeCell ref="F26:F32"/>
    <mergeCell ref="G26:G32"/>
    <mergeCell ref="A33:E33"/>
    <mergeCell ref="A34:A40"/>
    <mergeCell ref="B34:B40"/>
    <mergeCell ref="C34:C40"/>
    <mergeCell ref="D34:D40"/>
    <mergeCell ref="E34:E40"/>
    <mergeCell ref="F34:F40"/>
    <mergeCell ref="G34:G40"/>
    <mergeCell ref="G41:G52"/>
    <mergeCell ref="A53:A59"/>
    <mergeCell ref="B53:B59"/>
    <mergeCell ref="D53:D59"/>
    <mergeCell ref="E53:E59"/>
    <mergeCell ref="F53:F59"/>
    <mergeCell ref="G53:G59"/>
    <mergeCell ref="A41:A52"/>
    <mergeCell ref="B41:B52"/>
    <mergeCell ref="C41:C52"/>
    <mergeCell ref="D41:D52"/>
    <mergeCell ref="E41:E52"/>
    <mergeCell ref="F41:F52"/>
    <mergeCell ref="A71:F71"/>
    <mergeCell ref="A72:A76"/>
    <mergeCell ref="B72:B76"/>
    <mergeCell ref="C72:C76"/>
    <mergeCell ref="D72:D76"/>
    <mergeCell ref="E72:E76"/>
    <mergeCell ref="F72:F76"/>
    <mergeCell ref="G60:G64"/>
    <mergeCell ref="A65:A70"/>
    <mergeCell ref="B65:B70"/>
    <mergeCell ref="C65:C70"/>
    <mergeCell ref="D65:D70"/>
    <mergeCell ref="E65:E70"/>
    <mergeCell ref="F65:F70"/>
    <mergeCell ref="G65:G70"/>
    <mergeCell ref="A60:A64"/>
    <mergeCell ref="B60:B64"/>
    <mergeCell ref="C60:C64"/>
    <mergeCell ref="D60:D64"/>
    <mergeCell ref="E60:E64"/>
    <mergeCell ref="F60:F64"/>
    <mergeCell ref="G72:G76"/>
    <mergeCell ref="A77:E77"/>
    <mergeCell ref="A78:A89"/>
    <mergeCell ref="B78:B89"/>
    <mergeCell ref="C78:C83"/>
    <mergeCell ref="D78:D89"/>
    <mergeCell ref="E78:E89"/>
    <mergeCell ref="F78:F89"/>
    <mergeCell ref="G78:G89"/>
    <mergeCell ref="C84:C85"/>
    <mergeCell ref="F91:F99"/>
    <mergeCell ref="G91:G99"/>
    <mergeCell ref="A100:A106"/>
    <mergeCell ref="B100:B106"/>
    <mergeCell ref="C100:C106"/>
    <mergeCell ref="D100:D106"/>
    <mergeCell ref="F100:F106"/>
    <mergeCell ref="G100:G106"/>
    <mergeCell ref="A90:E90"/>
    <mergeCell ref="A91:A99"/>
    <mergeCell ref="B91:B99"/>
    <mergeCell ref="C91:C99"/>
    <mergeCell ref="D91:D99"/>
    <mergeCell ref="E91:E99"/>
    <mergeCell ref="G107:G118"/>
    <mergeCell ref="E110:E111"/>
    <mergeCell ref="E112:E113"/>
    <mergeCell ref="E114:E115"/>
    <mergeCell ref="E116:E117"/>
    <mergeCell ref="A119:E119"/>
    <mergeCell ref="A107:A118"/>
    <mergeCell ref="B107:B118"/>
    <mergeCell ref="C107:C118"/>
    <mergeCell ref="D107:D118"/>
    <mergeCell ref="E107:E108"/>
    <mergeCell ref="F107:F118"/>
    <mergeCell ref="A120:A128"/>
    <mergeCell ref="B120:B128"/>
    <mergeCell ref="C120:C128"/>
    <mergeCell ref="D120:D128"/>
    <mergeCell ref="F120:F128"/>
    <mergeCell ref="G120:G128"/>
    <mergeCell ref="E121:E122"/>
    <mergeCell ref="E123:E124"/>
    <mergeCell ref="E125:E126"/>
    <mergeCell ref="E127:E128"/>
    <mergeCell ref="A136:E136"/>
    <mergeCell ref="A137:A139"/>
    <mergeCell ref="B137:B139"/>
    <mergeCell ref="C137:C139"/>
    <mergeCell ref="D137:D139"/>
    <mergeCell ref="E137:E139"/>
    <mergeCell ref="G129:G130"/>
    <mergeCell ref="A131:E131"/>
    <mergeCell ref="A132:A135"/>
    <mergeCell ref="B132:B135"/>
    <mergeCell ref="C132:C135"/>
    <mergeCell ref="D132:D135"/>
    <mergeCell ref="F132:F135"/>
    <mergeCell ref="G132:G135"/>
    <mergeCell ref="A129:A130"/>
    <mergeCell ref="B129:B130"/>
    <mergeCell ref="C129:C130"/>
    <mergeCell ref="D129:D130"/>
    <mergeCell ref="E129:E130"/>
    <mergeCell ref="F129:F130"/>
    <mergeCell ref="F137:F139"/>
    <mergeCell ref="G137:G139"/>
    <mergeCell ref="A140:E140"/>
    <mergeCell ref="A183:A185"/>
    <mergeCell ref="B183:B185"/>
    <mergeCell ref="C183:C185"/>
    <mergeCell ref="D183:D185"/>
    <mergeCell ref="E183:E185"/>
    <mergeCell ref="F183:F185"/>
    <mergeCell ref="A197:E197"/>
    <mergeCell ref="G183:G185"/>
    <mergeCell ref="A187:E187"/>
    <mergeCell ref="A188:E188"/>
    <mergeCell ref="A194:A196"/>
    <mergeCell ref="B194:B196"/>
    <mergeCell ref="C194:C196"/>
    <mergeCell ref="D194:D196"/>
    <mergeCell ref="F194:F196"/>
    <mergeCell ref="G194:G196"/>
    <mergeCell ref="A206:E206"/>
    <mergeCell ref="A207:A211"/>
    <mergeCell ref="B207:B211"/>
    <mergeCell ref="D207:D211"/>
    <mergeCell ref="F207:F211"/>
    <mergeCell ref="G207:G211"/>
    <mergeCell ref="E208:E211"/>
    <mergeCell ref="C210:C211"/>
    <mergeCell ref="G198:G201"/>
    <mergeCell ref="A202:A205"/>
    <mergeCell ref="B202:B205"/>
    <mergeCell ref="C202:C205"/>
    <mergeCell ref="D202:D205"/>
    <mergeCell ref="F202:F205"/>
    <mergeCell ref="G202:G205"/>
    <mergeCell ref="A198:A201"/>
    <mergeCell ref="B198:B201"/>
    <mergeCell ref="C198:C201"/>
    <mergeCell ref="D198:D201"/>
    <mergeCell ref="F198:F201"/>
    <mergeCell ref="E214:E215"/>
    <mergeCell ref="E216:E217"/>
    <mergeCell ref="E218:E219"/>
    <mergeCell ref="A220:A226"/>
    <mergeCell ref="B220:B226"/>
    <mergeCell ref="C220:C226"/>
    <mergeCell ref="D220:D226"/>
    <mergeCell ref="E220:E221"/>
    <mergeCell ref="F220:F226"/>
    <mergeCell ref="A212:A219"/>
    <mergeCell ref="B212:B219"/>
    <mergeCell ref="C212:C219"/>
    <mergeCell ref="D212:D219"/>
    <mergeCell ref="E212:E213"/>
    <mergeCell ref="F212:F219"/>
    <mergeCell ref="A245:A252"/>
    <mergeCell ref="B245:B252"/>
    <mergeCell ref="C245:C252"/>
    <mergeCell ref="D245:D252"/>
    <mergeCell ref="E245:E252"/>
    <mergeCell ref="G233:G237"/>
    <mergeCell ref="E234:E235"/>
    <mergeCell ref="A238:E238"/>
    <mergeCell ref="A239:A244"/>
    <mergeCell ref="B239:B244"/>
    <mergeCell ref="C239:C244"/>
    <mergeCell ref="D239:D244"/>
    <mergeCell ref="E239:E240"/>
    <mergeCell ref="F239:F244"/>
    <mergeCell ref="G239:G244"/>
    <mergeCell ref="F245:F252"/>
    <mergeCell ref="G245:G252"/>
    <mergeCell ref="A233:A237"/>
    <mergeCell ref="B233:B237"/>
    <mergeCell ref="C233:C237"/>
    <mergeCell ref="D233:D237"/>
    <mergeCell ref="F233:F237"/>
    <mergeCell ref="A253:A256"/>
    <mergeCell ref="B253:B256"/>
    <mergeCell ref="C253:C256"/>
    <mergeCell ref="D253:D256"/>
    <mergeCell ref="E253:E256"/>
    <mergeCell ref="F253:F256"/>
    <mergeCell ref="G253:G256"/>
    <mergeCell ref="A265:E265"/>
    <mergeCell ref="A266:A271"/>
    <mergeCell ref="B266:B271"/>
    <mergeCell ref="C266:C271"/>
    <mergeCell ref="D266:D271"/>
    <mergeCell ref="E266:E271"/>
    <mergeCell ref="G257:G260"/>
    <mergeCell ref="A261:A264"/>
    <mergeCell ref="B261:B264"/>
    <mergeCell ref="C261:C264"/>
    <mergeCell ref="D261:D264"/>
    <mergeCell ref="E261:E264"/>
    <mergeCell ref="F261:F264"/>
    <mergeCell ref="G261:G264"/>
    <mergeCell ref="A257:A260"/>
    <mergeCell ref="B257:B260"/>
    <mergeCell ref="C257:C260"/>
    <mergeCell ref="D257:D260"/>
    <mergeCell ref="E257:E260"/>
    <mergeCell ref="F257:F260"/>
    <mergeCell ref="G266:G271"/>
    <mergeCell ref="A272:A280"/>
    <mergeCell ref="B272:B280"/>
    <mergeCell ref="C272:C280"/>
    <mergeCell ref="D272:D280"/>
    <mergeCell ref="E272:E273"/>
    <mergeCell ref="F272:F280"/>
    <mergeCell ref="G272:G280"/>
    <mergeCell ref="E275:E276"/>
    <mergeCell ref="E277:E278"/>
    <mergeCell ref="E279:E280"/>
    <mergeCell ref="A281:E281"/>
    <mergeCell ref="A282:A284"/>
    <mergeCell ref="B282:B284"/>
    <mergeCell ref="C282:C284"/>
    <mergeCell ref="D282:D284"/>
    <mergeCell ref="E282:E284"/>
    <mergeCell ref="F266:F271"/>
    <mergeCell ref="F282:F284"/>
    <mergeCell ref="G282:G284"/>
    <mergeCell ref="A285:A288"/>
    <mergeCell ref="B285:B288"/>
    <mergeCell ref="C285:C288"/>
    <mergeCell ref="D285:D288"/>
    <mergeCell ref="E285:E288"/>
    <mergeCell ref="F285:F288"/>
    <mergeCell ref="G285:G288"/>
    <mergeCell ref="A297:E297"/>
    <mergeCell ref="A298:E298"/>
    <mergeCell ref="A300:A302"/>
    <mergeCell ref="B300:B302"/>
    <mergeCell ref="C300:C302"/>
    <mergeCell ref="D300:D302"/>
    <mergeCell ref="E300:E302"/>
    <mergeCell ref="G289:G292"/>
    <mergeCell ref="A293:A296"/>
    <mergeCell ref="B293:B296"/>
    <mergeCell ref="C293:C296"/>
    <mergeCell ref="D293:D296"/>
    <mergeCell ref="E293:E296"/>
    <mergeCell ref="F293:F296"/>
    <mergeCell ref="G293:G296"/>
    <mergeCell ref="A289:A292"/>
    <mergeCell ref="B289:B292"/>
    <mergeCell ref="C289:C292"/>
    <mergeCell ref="D289:D292"/>
    <mergeCell ref="E289:E292"/>
    <mergeCell ref="F289:F292"/>
    <mergeCell ref="F300:F302"/>
    <mergeCell ref="G300:G302"/>
    <mergeCell ref="F319:F321"/>
    <mergeCell ref="G319:G321"/>
    <mergeCell ref="A308:A312"/>
    <mergeCell ref="B308:B312"/>
    <mergeCell ref="C308:C312"/>
    <mergeCell ref="D308:D312"/>
    <mergeCell ref="E308:E312"/>
    <mergeCell ref="F308:F312"/>
    <mergeCell ref="A303:A307"/>
    <mergeCell ref="B303:B307"/>
    <mergeCell ref="C303:C307"/>
    <mergeCell ref="D303:D307"/>
    <mergeCell ref="E303:E307"/>
    <mergeCell ref="F303:F307"/>
    <mergeCell ref="G303:G307"/>
    <mergeCell ref="G308:G312"/>
    <mergeCell ref="A313:E313"/>
    <mergeCell ref="A335:E335"/>
    <mergeCell ref="A342:A344"/>
    <mergeCell ref="B342:B344"/>
    <mergeCell ref="C342:C344"/>
    <mergeCell ref="D342:D344"/>
    <mergeCell ref="A319:A321"/>
    <mergeCell ref="B319:B321"/>
    <mergeCell ref="C319:C321"/>
    <mergeCell ref="D319:D321"/>
    <mergeCell ref="E319:E321"/>
    <mergeCell ref="B5:C5"/>
    <mergeCell ref="G5:H5"/>
    <mergeCell ref="A1:H1"/>
    <mergeCell ref="A2:H2"/>
    <mergeCell ref="B4:H4"/>
    <mergeCell ref="A6:H6"/>
    <mergeCell ref="H8:H14"/>
    <mergeCell ref="A394:E394"/>
    <mergeCell ref="A395:E395"/>
    <mergeCell ref="A367:E367"/>
    <mergeCell ref="A369:E369"/>
    <mergeCell ref="A374:E374"/>
    <mergeCell ref="A381:E381"/>
    <mergeCell ref="A391:E391"/>
    <mergeCell ref="A393:E393"/>
    <mergeCell ref="F342:F344"/>
    <mergeCell ref="G342:G344"/>
    <mergeCell ref="A348:E348"/>
    <mergeCell ref="A351:E351"/>
    <mergeCell ref="A356:E356"/>
    <mergeCell ref="A363:E363"/>
    <mergeCell ref="A322:E322"/>
    <mergeCell ref="A327:E327"/>
    <mergeCell ref="A330:E330"/>
    <mergeCell ref="H15:H16"/>
    <mergeCell ref="H18:H24"/>
    <mergeCell ref="H26:H32"/>
    <mergeCell ref="H34:H40"/>
    <mergeCell ref="H41:H52"/>
    <mergeCell ref="H53:H59"/>
    <mergeCell ref="H60:H64"/>
    <mergeCell ref="H65:H70"/>
    <mergeCell ref="H72:H76"/>
    <mergeCell ref="H239:H244"/>
    <mergeCell ref="H78:H89"/>
    <mergeCell ref="H91:H99"/>
    <mergeCell ref="H100:H106"/>
    <mergeCell ref="H107:H118"/>
    <mergeCell ref="H120:H128"/>
    <mergeCell ref="H129:H130"/>
    <mergeCell ref="H132:H135"/>
    <mergeCell ref="H137:H139"/>
    <mergeCell ref="A141:H141"/>
    <mergeCell ref="E241:E242"/>
    <mergeCell ref="E243:E244"/>
    <mergeCell ref="E230:E231"/>
    <mergeCell ref="G220:G226"/>
    <mergeCell ref="E222:E223"/>
    <mergeCell ref="E224:E225"/>
    <mergeCell ref="A227:A232"/>
    <mergeCell ref="B227:B232"/>
    <mergeCell ref="C227:C232"/>
    <mergeCell ref="D227:D232"/>
    <mergeCell ref="E227:E228"/>
    <mergeCell ref="F227:F232"/>
    <mergeCell ref="G227:G232"/>
    <mergeCell ref="G212:G219"/>
    <mergeCell ref="H293:H296"/>
    <mergeCell ref="H300:H302"/>
    <mergeCell ref="H303:H307"/>
    <mergeCell ref="H308:H312"/>
    <mergeCell ref="H319:H321"/>
    <mergeCell ref="H342:H344"/>
    <mergeCell ref="H183:H185"/>
    <mergeCell ref="H245:H252"/>
    <mergeCell ref="H253:H256"/>
    <mergeCell ref="H257:H260"/>
    <mergeCell ref="H261:H264"/>
    <mergeCell ref="H266:H271"/>
    <mergeCell ref="H272:H280"/>
    <mergeCell ref="H282:H284"/>
    <mergeCell ref="H285:H288"/>
    <mergeCell ref="H289:H292"/>
    <mergeCell ref="H194:H196"/>
    <mergeCell ref="H198:H201"/>
    <mergeCell ref="H202:H205"/>
    <mergeCell ref="H207:H211"/>
    <mergeCell ref="H212:H219"/>
    <mergeCell ref="H220:H226"/>
    <mergeCell ref="H227:H232"/>
    <mergeCell ref="H233:H237"/>
  </mergeCells>
  <conditionalFormatting sqref="E60">
    <cfRule type="duplicateValues" dxfId="39" priority="89"/>
  </conditionalFormatting>
  <conditionalFormatting sqref="G8:G16">
    <cfRule type="expression" dxfId="38" priority="84">
      <formula>ISBLANK(G8)</formula>
    </cfRule>
  </conditionalFormatting>
  <conditionalFormatting sqref="G18:G24">
    <cfRule type="expression" dxfId="37" priority="83">
      <formula>ISBLANK(G18)</formula>
    </cfRule>
  </conditionalFormatting>
  <conditionalFormatting sqref="G26:G32">
    <cfRule type="expression" dxfId="36" priority="82">
      <formula>ISBLANK(G26)</formula>
    </cfRule>
  </conditionalFormatting>
  <conditionalFormatting sqref="G34:G70">
    <cfRule type="expression" dxfId="35" priority="77">
      <formula>ISBLANK(G34)</formula>
    </cfRule>
  </conditionalFormatting>
  <conditionalFormatting sqref="G72:G76">
    <cfRule type="expression" dxfId="34" priority="76">
      <formula>ISBLANK(G72)</formula>
    </cfRule>
  </conditionalFormatting>
  <conditionalFormatting sqref="G78:G89">
    <cfRule type="expression" dxfId="33" priority="75">
      <formula>ISBLANK(G78)</formula>
    </cfRule>
  </conditionalFormatting>
  <conditionalFormatting sqref="G91:G100">
    <cfRule type="expression" dxfId="32" priority="73">
      <formula>ISBLANK(G91)</formula>
    </cfRule>
  </conditionalFormatting>
  <conditionalFormatting sqref="G107:G118">
    <cfRule type="expression" dxfId="31" priority="72">
      <formula>ISBLANK(G107)</formula>
    </cfRule>
  </conditionalFormatting>
  <conditionalFormatting sqref="G120:G130">
    <cfRule type="expression" dxfId="30" priority="70">
      <formula>ISBLANK(G120)</formula>
    </cfRule>
  </conditionalFormatting>
  <conditionalFormatting sqref="G132:G135">
    <cfRule type="expression" dxfId="29" priority="69">
      <formula>ISBLANK(G132)</formula>
    </cfRule>
  </conditionalFormatting>
  <conditionalFormatting sqref="G137:G139">
    <cfRule type="expression" dxfId="28" priority="68">
      <formula>ISBLANK(G137)</formula>
    </cfRule>
  </conditionalFormatting>
  <conditionalFormatting sqref="G143:G186">
    <cfRule type="expression" dxfId="27" priority="67">
      <formula>ISBLANK(G143:G186)</formula>
    </cfRule>
  </conditionalFormatting>
  <conditionalFormatting sqref="G189:G193">
    <cfRule type="expression" dxfId="26" priority="66">
      <formula>ISBLANK(G189:G193)</formula>
    </cfRule>
  </conditionalFormatting>
  <conditionalFormatting sqref="G194:G196">
    <cfRule type="expression" dxfId="25" priority="65">
      <formula>ISBLANK(G194)</formula>
    </cfRule>
  </conditionalFormatting>
  <conditionalFormatting sqref="G198:G205">
    <cfRule type="expression" dxfId="24" priority="63">
      <formula>ISBLANK(G198)</formula>
    </cfRule>
  </conditionalFormatting>
  <conditionalFormatting sqref="G207:G237">
    <cfRule type="expression" dxfId="23" priority="58">
      <formula>ISBLANK(G207)</formula>
    </cfRule>
  </conditionalFormatting>
  <conditionalFormatting sqref="G239:G264">
    <cfRule type="expression" dxfId="22" priority="53">
      <formula>ISBLANK(G239)</formula>
    </cfRule>
  </conditionalFormatting>
  <conditionalFormatting sqref="G266:G280">
    <cfRule type="expression" dxfId="21" priority="51">
      <formula>ISBLANK(G266)</formula>
    </cfRule>
  </conditionalFormatting>
  <conditionalFormatting sqref="G282:G296">
    <cfRule type="expression" dxfId="20" priority="50">
      <formula>ISBLANK(G282:G296)</formula>
    </cfRule>
  </conditionalFormatting>
  <conditionalFormatting sqref="G299:G312">
    <cfRule type="expression" dxfId="19" priority="49">
      <formula>ISBLANK(G299:G312)</formula>
    </cfRule>
  </conditionalFormatting>
  <conditionalFormatting sqref="G314:G321">
    <cfRule type="expression" dxfId="18" priority="48">
      <formula>ISBLANK(G314:G321)</formula>
    </cfRule>
  </conditionalFormatting>
  <conditionalFormatting sqref="G323:G326">
    <cfRule type="expression" dxfId="17" priority="47">
      <formula>ISBLANK(G323:G326)</formula>
    </cfRule>
  </conditionalFormatting>
  <conditionalFormatting sqref="G328:G329">
    <cfRule type="expression" dxfId="16" priority="46">
      <formula>ISBLANK(G328:G329)</formula>
    </cfRule>
  </conditionalFormatting>
  <conditionalFormatting sqref="G331:G334">
    <cfRule type="expression" dxfId="15" priority="45">
      <formula>ISBLANK(G331:G334)</formula>
    </cfRule>
  </conditionalFormatting>
  <conditionalFormatting sqref="G336:G347">
    <cfRule type="expression" dxfId="14" priority="44">
      <formula>ISBLANK(G336:G347)</formula>
    </cfRule>
  </conditionalFormatting>
  <conditionalFormatting sqref="G349:G350">
    <cfRule type="expression" dxfId="13" priority="43">
      <formula>ISBLANK(G348:G349)</formula>
    </cfRule>
    <cfRule type="expression" dxfId="12" priority="42">
      <formula>ISBLANK(G349:G350)</formula>
    </cfRule>
  </conditionalFormatting>
  <conditionalFormatting sqref="G352:G355">
    <cfRule type="expression" dxfId="11" priority="41">
      <formula>ISBLANK(G352:G355)</formula>
    </cfRule>
  </conditionalFormatting>
  <conditionalFormatting sqref="G357:G362">
    <cfRule type="expression" dxfId="10" priority="40">
      <formula>ISBLANK(G357:G362)</formula>
    </cfRule>
  </conditionalFormatting>
  <conditionalFormatting sqref="G364:G366">
    <cfRule type="expression" dxfId="9" priority="39">
      <formula>ISBLANK(G364:G366)</formula>
    </cfRule>
  </conditionalFormatting>
  <conditionalFormatting sqref="G368">
    <cfRule type="expression" dxfId="8" priority="1">
      <formula>ISBLANK(G368)</formula>
    </cfRule>
  </conditionalFormatting>
  <conditionalFormatting sqref="G370:G373">
    <cfRule type="expression" dxfId="7" priority="37">
      <formula>ISBLANK(G370:G373)</formula>
    </cfRule>
  </conditionalFormatting>
  <conditionalFormatting sqref="G375:G380">
    <cfRule type="expression" dxfId="6" priority="36">
      <formula>ISBLANK(G375:G380)</formula>
    </cfRule>
  </conditionalFormatting>
  <conditionalFormatting sqref="G382:G390">
    <cfRule type="expression" dxfId="5" priority="35">
      <formula>ISBLANK(G382:G390)</formula>
    </cfRule>
  </conditionalFormatting>
  <conditionalFormatting sqref="G392">
    <cfRule type="expression" dxfId="4" priority="2">
      <formula>ISBLANK(G392:G399)</formula>
    </cfRule>
  </conditionalFormatting>
  <dataValidations count="47">
    <dataValidation type="list" allowBlank="1" showInputMessage="1" showErrorMessage="1" errorTitle="Invalid entry" error="Please select a value from dropdown list only" sqref="G60:G69" xr:uid="{79421789-0BD9-4644-9B70-3F2208BE7FFA}">
      <formula1>"0,-50,-100"</formula1>
    </dataValidation>
    <dataValidation type="list" allowBlank="1" showInputMessage="1" showErrorMessage="1" errorTitle="Invalid entry" error="Please select value from dropdown list only_x000a_" sqref="G53:G59" xr:uid="{B6254A91-7AD3-4959-A114-6CFC5B77D59C}">
      <formula1>"0,-10,-20,-30,-40,-50"</formula1>
    </dataValidation>
    <dataValidation type="list" allowBlank="1" showInputMessage="1" showErrorMessage="1" errorTitle="Invalid entry" error="Please select value from dropdown list only_x000a_" sqref="G34:G47" xr:uid="{C4A3C8B5-AE47-41C5-ACE2-56B291070044}">
      <formula1>"0,-5,-10,-15,-20,-25"</formula1>
    </dataValidation>
    <dataValidation type="list" allowBlank="1" showInputMessage="1" showErrorMessage="1" errorTitle="INVALID ENTRY" error="Please select a value from the dropdown list only" sqref="G303:G307" xr:uid="{8088A4BA-EF4B-45C1-BF7B-E1E1E8A8A447}">
      <formula1>"0,1,2,3"</formula1>
    </dataValidation>
    <dataValidation type="list" allowBlank="1" showInputMessage="1" showErrorMessage="1" sqref="G382 G384:G390 G392 G375:G379 G370:G373 G368 G364:G366 G357:G362 G352:G355 G349:G350 G345:G347 G336:G341 G331:G334 G328:G329 G314:G321 G299" xr:uid="{F5B1B8B2-DF84-47F8-82C0-972F196127B1}">
      <formula1>"0,1"</formula1>
    </dataValidation>
    <dataValidation type="list" operator="lessThanOrEqual" allowBlank="1" showInputMessage="1" showErrorMessage="1" errorTitle="INVALID ENTRY" error="Please select a value from the dropdown list only" sqref="G175 G162" xr:uid="{EA589500-96A4-431F-869C-35A04E33C2E6}">
      <formula1>"0,1,11"</formula1>
    </dataValidation>
    <dataValidation type="list" operator="lessThanOrEqual" allowBlank="1" showInputMessage="1" showErrorMessage="1" errorTitle="Invalid entry" error="Please select value from dropdown list only" sqref="G227:G232" xr:uid="{BB6D6770-AA32-4795-8109-3E318C92FAFA}">
      <formula1>"0,3,6,9,12,15,18"</formula1>
    </dataValidation>
    <dataValidation type="list" operator="lessThanOrEqual" allowBlank="1" showInputMessage="1" showErrorMessage="1" errorTitle="Invalid entry" error="Please select from dropdown list only" sqref="G220:G226" xr:uid="{47C6E3EE-C12A-495F-B40A-401C398C3AA1}">
      <formula1>"0,2,4,6,8,10,12"</formula1>
    </dataValidation>
    <dataValidation type="list" allowBlank="1" showInputMessage="1" showErrorMessage="1" errorTitle="INVALID ENTRY" error="Please select a value from the dropdown list only" sqref="G212:G219" xr:uid="{4E13E9F9-31B7-4527-88E5-A942C0F11245}">
      <formula1>"0,1,2,3,4,5,6"</formula1>
    </dataValidation>
    <dataValidation type="list" operator="lessThanOrEqual" allowBlank="1" showInputMessage="1" showErrorMessage="1" errorTitle="INVALID ENTRY" error="Please select a value from the dropdown list only" sqref="G198:G205" xr:uid="{D3372E72-6988-4A39-BF48-0C2C48CBBFA4}">
      <formula1>"0,3,6"</formula1>
    </dataValidation>
    <dataValidation type="list" operator="lessThanOrEqual" allowBlank="1" showInputMessage="1" showErrorMessage="1" errorTitle="INVALID ENTRY" error="Please select a value from the dropdown list only" sqref="G194:G196" xr:uid="{4D7E2DD9-5015-4357-AD34-BF1D3C1025EB}">
      <formula1>"0,1,2"</formula1>
    </dataValidation>
    <dataValidation type="list" operator="lessThanOrEqual" allowBlank="1" showInputMessage="1" showErrorMessage="1" errorTitle="INVALID ENTRY" error="Please select a value from the dropdown list only" sqref="G189" xr:uid="{E52282A4-6C9A-45CE-A170-F4C52BAD1F1A}">
      <formula1>"0,1,2,3"</formula1>
    </dataValidation>
    <dataValidation type="list" operator="lessThanOrEqual" allowBlank="1" showInputMessage="1" showErrorMessage="1" sqref="G183:G185" xr:uid="{3EAE6E96-2E37-4D2C-837E-5C1139617BA0}">
      <formula1>"0,1,2,3,4,5,6,7,8,9,10,11,12,13,14,15,16,17,18,19,20,21,22,23,24,25,26,27,28,30"</formula1>
    </dataValidation>
    <dataValidation type="list" operator="lessThanOrEqual" allowBlank="1" showInputMessage="1" showErrorMessage="1" errorTitle="INVALID ENTRY" error="Please select a value from the dropdown list only" sqref="G186" xr:uid="{A805CE91-307B-4979-B665-48188543050B}">
      <formula1>"0,15"</formula1>
    </dataValidation>
    <dataValidation type="list" operator="lessThanOrEqual" allowBlank="1" showInputMessage="1" showErrorMessage="1" errorTitle="Invalid entry" error="Please select value from dropdown list only_x000a_" sqref="G18:G24" xr:uid="{B0C4C47F-4494-4964-B77C-BDE94F5C6617}">
      <formula1>"0,2,4,6,8,10,12"</formula1>
    </dataValidation>
    <dataValidation type="list" operator="lessThanOrEqual" allowBlank="1" showInputMessage="1" showErrorMessage="1" sqref="G174" xr:uid="{5356A52D-7A72-4BC8-8397-F2B343CC06F7}">
      <formula1>"0,1,11"</formula1>
    </dataValidation>
    <dataValidation type="list" operator="lessThanOrEqual" allowBlank="1" showInputMessage="1" showErrorMessage="1" errorTitle="INVALID ENTRY" error="Please select a value from the dropdown list only" sqref="G159:G160 G177" xr:uid="{AA0EB7E8-0972-4FDA-97E6-C9428AC3B134}">
      <formula1>"0,1,5"</formula1>
    </dataValidation>
    <dataValidation type="list" allowBlank="1" showInputMessage="1" showErrorMessage="1" errorTitle="INVALID ENTRY" error="Please select a value from the dropdown list only" sqref="G143:G146 G148:G150 G152 G154 G157:G158 G161 G163:G164 G179 G181:G182 G167:G170" xr:uid="{AD2FC653-912A-40FE-8F97-87A7B86E9C42}">
      <formula1>"0,1,3"</formula1>
    </dataValidation>
    <dataValidation type="list" operator="lessThanOrEqual" allowBlank="1" showInputMessage="1" showErrorMessage="1" errorTitle="INVALID ENTRY" error="Please select a value from the dropdown list only" sqref="G156 G180" xr:uid="{66C0EDE5-6AE2-4702-97DA-DE6802508176}">
      <formula1>"0,1,4"</formula1>
    </dataValidation>
    <dataValidation type="list" operator="lessThanOrEqual" allowBlank="1" showInputMessage="1" showErrorMessage="1" errorTitle="INVALID ENTRY" error="Please select a value from the dropdown list only" sqref="G147 G151 G178 G155 G165:G166 G171:G173 G176 G153" xr:uid="{34C1DEFD-7727-4C3E-B86D-22DA0E5C16D5}">
      <formula1>"0,1,6"</formula1>
    </dataValidation>
    <dataValidation type="list" operator="lessThanOrEqual" allowBlank="1" showInputMessage="1" showErrorMessage="1" errorTitle="INVALID ENTRY" error="Please select a value from the dropdown list only" sqref="G207:G211 G137:G139" xr:uid="{77A8DDA0-A48D-4621-AB38-3B7EB79AB203}">
      <formula1>"0,2,4,6"</formula1>
    </dataValidation>
    <dataValidation type="list" operator="lessThanOrEqual" allowBlank="1" showInputMessage="1" showErrorMessage="1" errorTitle="INVALID ENTRY" error="Please select a value from the dropdown list only" sqref="G132:G135" xr:uid="{1101329D-F339-4DC7-9D7E-D2201F6BEEB8}">
      <formula1>"0,3,6,9,12"</formula1>
    </dataValidation>
    <dataValidation type="list" operator="lessThanOrEqual" allowBlank="1" showInputMessage="1" showErrorMessage="1" errorTitle="INVALID ENTRY" error="Please select a value from the dropdown list only" sqref="G120:G128" xr:uid="{8914F889-0600-4555-A87C-45F754D0D1DB}">
      <formula1>"0,2,4,6,8"</formula1>
    </dataValidation>
    <dataValidation type="list" operator="lessThanOrEqual" allowBlank="1" showInputMessage="1" showErrorMessage="1" errorTitle="INVALID ENTRY" error="Please select a value from the dropdown list only" sqref="G107:G118" xr:uid="{3A185B94-D8E7-4909-A05C-85297E3442CC}">
      <formula1>"0,10,15,20,25,30"</formula1>
    </dataValidation>
    <dataValidation type="list" operator="lessThanOrEqual" allowBlank="1" showInputMessage="1" showErrorMessage="1" errorTitle="INVALID ENTRY" error="Please select value from dropdown list only_x000a_" sqref="G100:G106" xr:uid="{C54C9020-83C1-4D36-BE94-25D93C7C1C28}">
      <formula1>"0,5,10,15,20,25"</formula1>
    </dataValidation>
    <dataValidation type="list" allowBlank="1" showInputMessage="1" showErrorMessage="1" errorTitle="INVALID ENTRY" error="&quot;Please select a value from the dropdown list only.&quot;" sqref="G78:G89" xr:uid="{FC1CC56A-9BD3-413C-AC54-4A6E8CAB8E36}">
      <formula1>"0,8"</formula1>
    </dataValidation>
    <dataValidation type="list" operator="lessThanOrEqual" allowBlank="1" showInputMessage="1" showErrorMessage="1" errorTitle="INVALID ENTRY" error="&quot;Please select a value from the Dropdown list only." sqref="G72:G76" xr:uid="{192F860F-52F3-498B-A7B3-54EF9B25CAC2}">
      <formula1>"0,8"</formula1>
    </dataValidation>
    <dataValidation type="list" operator="lessThanOrEqual" allowBlank="1" showInputMessage="1" showErrorMessage="1" errorTitle="INVALID ENTRY" error="Please select value from dropdown list only_x000a_" sqref="G26:G32" xr:uid="{BC3BAA0A-B856-4880-AF8E-D9AFC00CEB4C}">
      <formula1>"0,4,8,12,16,20"</formula1>
    </dataValidation>
    <dataValidation type="list" operator="lessThanOrEqual" allowBlank="1" showInputMessage="1" showErrorMessage="1" errorTitle="INVALID ENTRY" error="Please select a value from the dropdown list only." sqref="G15:G16" xr:uid="{2011A814-B175-49BA-8E07-DE4CAD9B8F10}">
      <formula1>"0,2"</formula1>
    </dataValidation>
    <dataValidation type="list" showInputMessage="1" showErrorMessage="1" errorTitle="INVALID ENTRY" error="Please select a value from the dropdown list only" sqref="G8:G14" xr:uid="{99B92254-E652-4B88-B6AB-3080A8A4BBF5}">
      <formula1>"0,1,2,3,4,5"</formula1>
    </dataValidation>
    <dataValidation type="list" operator="lessThanOrEqual" allowBlank="1" showInputMessage="1" showErrorMessage="1" errorTitle="INVALID ENTRY" error="Please select a value from the dropdown list only" sqref="G239:G244" xr:uid="{446ADF23-4514-449B-BAAA-A948F6614412}">
      <formula1>"0,5,3,8"</formula1>
    </dataValidation>
    <dataValidation type="list" operator="lessThanOrEqual" allowBlank="1" showInputMessage="1" showErrorMessage="1" errorTitle="INVALID ENTRY" error="Please select a value from the dropdown list only" sqref="G253:G256" xr:uid="{32FFB073-1309-4B3C-81FC-8C670E3175EF}">
      <formula1>"0,3"</formula1>
    </dataValidation>
    <dataValidation type="list" operator="lessThanOrEqual" allowBlank="1" showInputMessage="1" showErrorMessage="1" errorTitle="INVALID ENTRY" error="Please select a value from the dropdown list only" sqref="G261:G264" xr:uid="{8B27ABB2-61EE-4F27-90AD-461E39BE5D0A}">
      <formula1>"0,6"</formula1>
    </dataValidation>
    <dataValidation type="list" operator="lessThanOrEqual" allowBlank="1" showInputMessage="1" showErrorMessage="1" errorTitle="Invalid entry" error="Please select value from dropdown list only" sqref="G272:G280" xr:uid="{C8A6DD43-11E5-4686-A150-E1C51159267C}">
      <formula1>"0,2,4,6,8,10,12,14,16,18,20,22,24"</formula1>
    </dataValidation>
    <dataValidation type="list" allowBlank="1" showInputMessage="1" showErrorMessage="1" errorTitle="INVALID ENTRY" error="Please select a value from the dropdown list only" sqref="G323:G326" xr:uid="{F85944F9-63AD-4042-9BFC-A044B30F36C4}">
      <formula1>"0,2"</formula1>
    </dataValidation>
    <dataValidation type="list" operator="lessThanOrEqual" allowBlank="1" showInputMessage="1" showErrorMessage="1" errorTitle="INVALID ENTRY" error="Please select a value from the dropdown list only" sqref="G129:G130 G282:G296 G266:G271 G257:G260 G190:G193" xr:uid="{2FF562AE-2A11-4389-BCFA-B989AD91B4D0}">
      <formula1>"0,4"</formula1>
    </dataValidation>
    <dataValidation type="list" allowBlank="1" showInputMessage="1" showErrorMessage="1" sqref="G300:G302 G342:G344 G308:G312" xr:uid="{DAEA3FBD-69D6-4198-B5C3-2EBE08265BD2}">
      <formula1>"0,1,2"</formula1>
    </dataValidation>
    <dataValidation type="list" allowBlank="1" showInputMessage="1" showErrorMessage="1" errorTitle="INVALID ENTRY" error="Please select a value from the dropdown list only" sqref="G380" xr:uid="{E60D47C0-EC24-4403-9691-1CA2B8D3EC47}">
      <formula1>"0,2,3,4"</formula1>
    </dataValidation>
    <dataValidation type="list" allowBlank="1" showInputMessage="1" showErrorMessage="1" sqref="G383" xr:uid="{5B16A623-3415-4B6A-9EE5-22951FDE26B2}">
      <formula1>"0,1,2,3"</formula1>
    </dataValidation>
    <dataValidation type="custom" allowBlank="1" showInputMessage="1" showErrorMessage="1" errorTitle="Exceeds Limit" error="The sum of values in G141:G184 cannot exceed 230" sqref="G187:G188 F188" xr:uid="{C944760A-EDC7-4B50-BAA8-F2C325D0E1E9}">
      <formula1>SUM($G$143:$G$186)&lt;=230</formula1>
    </dataValidation>
    <dataValidation type="list" allowBlank="1" showInputMessage="1" showErrorMessage="1" errorTitle="INVALID ENTRY" error="Please select a value from the dropdown list only" sqref="G245:G252" xr:uid="{0A4B6F1A-0587-4487-A134-70B0DB939EFF}">
      <formula1>"0,-1,-2,-3,-4,-5"</formula1>
    </dataValidation>
    <dataValidation type="list" allowBlank="1" showInputMessage="1" showErrorMessage="1" errorTitle="INVALID ENTRY" error="&quot;Please select a value from the dropdown list only.&quot;" sqref="G91:G99" xr:uid="{466A62AE-3008-439E-A507-DB5F2D08A2FF}">
      <formula1>"0,-20"</formula1>
    </dataValidation>
    <dataValidation type="custom" allowBlank="1" showInputMessage="1" showErrorMessage="1" sqref="G70" xr:uid="{91710D93-313A-43EA-99F4-E8429B645EB9}">
      <formula1>AND(MOD(G70,-50)=0, G70&gt;=-100)</formula1>
    </dataValidation>
    <dataValidation type="custom" allowBlank="1" showInputMessage="1" showErrorMessage="1" sqref="G48:G52" xr:uid="{A40A900B-BDC5-4891-B39F-9F65B4A248E9}">
      <formula1>AND(MOD(G48,-5)=0, G48&gt;=-25)</formula1>
    </dataValidation>
    <dataValidation type="list" operator="lessThanOrEqual" allowBlank="1" showInputMessage="1" showErrorMessage="1" errorTitle="Invalid entry" error="Please select value from dropdown list only" sqref="G233:G237" xr:uid="{5048C940-B24B-4212-9C8A-B646ED941E6A}">
      <formula1>"0,3,5,6,8,10"</formula1>
    </dataValidation>
    <dataValidation allowBlank="1" showInputMessage="1" showErrorMessage="1" promptTitle="Can not be edited" sqref="G142" xr:uid="{37B58E15-7CCF-4BA8-9378-43936A35643C}"/>
    <dataValidation type="custom" allowBlank="1" showInputMessage="1" showErrorMessage="1" errorTitle="INVALID ENTRY" error="Please enter a valid date in DD/MM/YYYY format only." sqref="E5" xr:uid="{095F2F1C-C15C-49B6-891A-D8FC2A2F7F10}">
      <formula1>AND(ISNUMBER(E5),E5&gt;0,E5&lt;=DATE(9999,12,31))</formula1>
    </dataValidation>
  </dataValidations>
  <printOptions horizontalCentered="1" verticalCentered="1" gridLines="1"/>
  <pageMargins left="0.7" right="0.7" top="0.75" bottom="0.75" header="0.3" footer="0.3"/>
  <pageSetup paperSize="9" scale="57" fitToHeight="0" orientation="landscape" r:id="rId1"/>
  <headerFooter>
    <oddFooter>&amp;C&amp;"Arial Narrow,Bold"&amp;12AQMM v 2.0 utility of Centre for Audit Quality Directorate&amp;"-,Bold"&amp;11                                                                              &amp;"Arial Narrow,Bold"  &amp;"-,Bold"        &amp;R&amp;"Arial Narrow,Bold"&amp;12Page &amp;P of &amp;N</oddFooter>
  </headerFooter>
  <rowBreaks count="10" manualBreakCount="10">
    <brk id="33" max="6" man="1"/>
    <brk id="77" max="6" man="1"/>
    <brk id="119" max="6" man="1"/>
    <brk id="164" max="6" man="1"/>
    <brk id="197" max="7" man="1"/>
    <brk id="244" max="7" man="1"/>
    <brk id="298" max="7" man="1"/>
    <brk id="330" max="7" man="1"/>
    <brk id="356" max="6" man="1"/>
    <brk id="38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5626-DD72-4482-A972-3EC520DEAF6E}">
  <sheetPr codeName="Sheet3">
    <pageSetUpPr fitToPage="1"/>
  </sheetPr>
  <dimension ref="A1:V24"/>
  <sheetViews>
    <sheetView showGridLines="0" topLeftCell="A6" zoomScale="75" zoomScaleNormal="75" workbookViewId="0">
      <selection activeCell="H8" sqref="H8"/>
    </sheetView>
  </sheetViews>
  <sheetFormatPr defaultColWidth="29.85546875" defaultRowHeight="15.75"/>
  <cols>
    <col min="1" max="1" width="45.28515625" style="1" customWidth="1"/>
    <col min="2" max="16384" width="29.85546875" style="1"/>
  </cols>
  <sheetData>
    <row r="1" spans="1:22" ht="24" customHeight="1" thickBot="1">
      <c r="A1" s="311" t="s">
        <v>11</v>
      </c>
      <c r="B1" s="312"/>
      <c r="C1" s="312"/>
      <c r="D1" s="312"/>
      <c r="E1" s="312"/>
      <c r="F1" s="312"/>
      <c r="G1" s="312"/>
      <c r="H1" s="313"/>
    </row>
    <row r="2" spans="1:22" ht="24" customHeight="1" thickBot="1">
      <c r="A2" s="314" t="s">
        <v>343</v>
      </c>
      <c r="B2" s="315"/>
      <c r="C2" s="315"/>
      <c r="D2" s="315"/>
      <c r="E2" s="315"/>
      <c r="F2" s="315"/>
      <c r="G2" s="315"/>
      <c r="H2" s="316"/>
    </row>
    <row r="4" spans="1:22" ht="26.25" customHeight="1">
      <c r="A4" s="2" t="s">
        <v>344</v>
      </c>
      <c r="B4" s="2"/>
      <c r="C4" s="2"/>
      <c r="D4" s="2"/>
      <c r="E4" s="2"/>
      <c r="F4" s="3"/>
      <c r="G4" s="3"/>
    </row>
    <row r="5" spans="1:22" ht="16.5" thickBot="1">
      <c r="A5" s="3"/>
      <c r="B5" s="3"/>
      <c r="C5" s="3"/>
      <c r="D5" s="3"/>
      <c r="E5" s="3"/>
      <c r="F5" s="3"/>
      <c r="G5" s="3"/>
    </row>
    <row r="6" spans="1:22" ht="79.5" thickBot="1">
      <c r="A6" s="4" t="s">
        <v>345</v>
      </c>
      <c r="B6" s="32" t="s">
        <v>346</v>
      </c>
      <c r="C6" s="5" t="s">
        <v>347</v>
      </c>
      <c r="D6" s="5" t="s">
        <v>348</v>
      </c>
      <c r="E6" s="5" t="s">
        <v>349</v>
      </c>
      <c r="F6" s="5" t="s">
        <v>350</v>
      </c>
      <c r="G6" s="5" t="s">
        <v>351</v>
      </c>
      <c r="H6" s="6" t="s">
        <v>352</v>
      </c>
    </row>
    <row r="7" spans="1:22" ht="24" customHeight="1">
      <c r="A7" s="26" t="s">
        <v>353</v>
      </c>
      <c r="B7" s="36" cm="1">
        <f t="array" ref="B7">SUMPRODUCT(('Self Evaluation'!G8:G188=0)*(_xlfn.ISFORMULA('Self Evaluation'!G8:G188)=FALSE)*(LEN('Self Evaluation'!G8:G188)&gt;0))</f>
        <v>60</v>
      </c>
      <c r="C7" s="39">
        <f>SUM('Self Evaluation'!G34:G70)</f>
        <v>0</v>
      </c>
      <c r="D7" s="39">
        <f>'Self Evaluation'!G188</f>
        <v>0</v>
      </c>
      <c r="E7" s="39">
        <f>MAX(C10,-(0.25*D10))</f>
        <v>0</v>
      </c>
      <c r="F7" s="39">
        <f>D7+E7</f>
        <v>0</v>
      </c>
      <c r="G7" s="39">
        <v>111</v>
      </c>
      <c r="H7" s="27" t="str">
        <f>IF(F7&gt;=G7,"YES","NO")</f>
        <v>NO</v>
      </c>
      <c r="I7" s="7"/>
    </row>
    <row r="8" spans="1:22" ht="24" customHeight="1">
      <c r="A8" s="28" t="s">
        <v>354</v>
      </c>
      <c r="B8" s="37" cm="1">
        <f t="array" ref="B8">SUMPRODUCT(('Self Evaluation'!G189:G298=0)*(_xlfn.ISFORMULA('Self Evaluation'!G189:G298)=FALSE)*(LEN('Self Evaluation'!G189:G298)&gt;0))</f>
        <v>24</v>
      </c>
      <c r="C8" s="319"/>
      <c r="D8" s="40">
        <f>'Self Evaluation'!G298</f>
        <v>0</v>
      </c>
      <c r="E8" s="319"/>
      <c r="F8" s="40">
        <f>D8</f>
        <v>0</v>
      </c>
      <c r="G8" s="40">
        <v>45</v>
      </c>
      <c r="H8" s="29" t="str">
        <f t="shared" ref="H8:H9" si="0">IF(F8&gt;=G8,"YES","NO")</f>
        <v>NO</v>
      </c>
      <c r="I8" s="7"/>
    </row>
    <row r="9" spans="1:22" ht="24" customHeight="1" thickBot="1">
      <c r="A9" s="30" t="s">
        <v>355</v>
      </c>
      <c r="B9" s="38" cm="1">
        <f t="array" ref="B9">SUMPRODUCT(('Self Evaluation'!G299:G395=0)*(_xlfn.ISFORMULA('Self Evaluation'!G299:G395)=FALSE)*(LEN('Self Evaluation'!G299:G395)&gt;0))</f>
        <v>66</v>
      </c>
      <c r="C9" s="320"/>
      <c r="D9" s="41">
        <f>'Self Evaluation'!G394</f>
        <v>0</v>
      </c>
      <c r="E9" s="320"/>
      <c r="F9" s="41">
        <f>D9</f>
        <v>0</v>
      </c>
      <c r="G9" s="41">
        <v>24</v>
      </c>
      <c r="H9" s="31" t="str">
        <f t="shared" si="0"/>
        <v>NO</v>
      </c>
      <c r="I9" s="7"/>
    </row>
    <row r="10" spans="1:22" ht="24" customHeight="1" thickBot="1">
      <c r="A10" s="8" t="s">
        <v>356</v>
      </c>
      <c r="B10" s="144">
        <f>SUM(B7:B9)</f>
        <v>150</v>
      </c>
      <c r="C10" s="163">
        <f>SUM(C7:C9)</f>
        <v>0</v>
      </c>
      <c r="D10" s="163">
        <f>SUM(D7:D9)</f>
        <v>0</v>
      </c>
      <c r="E10" s="163">
        <f>E7</f>
        <v>0</v>
      </c>
      <c r="F10" s="163">
        <f>SUM(F7:F9)</f>
        <v>0</v>
      </c>
      <c r="G10" s="317" t="s">
        <v>357</v>
      </c>
      <c r="H10" s="318"/>
      <c r="I10" s="7"/>
    </row>
    <row r="11" spans="1:22" ht="16.5" thickBot="1"/>
    <row r="12" spans="1:22" ht="18">
      <c r="A12" s="324" t="s">
        <v>358</v>
      </c>
      <c r="B12" s="325"/>
      <c r="C12" s="325"/>
      <c r="D12" s="326"/>
      <c r="E12" s="335" t="s">
        <v>359</v>
      </c>
      <c r="F12" s="336"/>
      <c r="G12" s="336"/>
      <c r="H12" s="337"/>
      <c r="P12" s="10"/>
      <c r="Q12" s="10"/>
      <c r="R12" s="10"/>
      <c r="S12" s="10"/>
      <c r="T12" s="10"/>
      <c r="U12" s="10"/>
      <c r="V12" s="10"/>
    </row>
    <row r="13" spans="1:22" ht="16.5" thickBot="1">
      <c r="A13" s="161" t="s">
        <v>360</v>
      </c>
      <c r="B13" s="160" t="s">
        <v>361</v>
      </c>
      <c r="C13" s="327" t="s">
        <v>362</v>
      </c>
      <c r="D13" s="328"/>
      <c r="E13" s="338"/>
      <c r="F13" s="339"/>
      <c r="G13" s="339"/>
      <c r="H13" s="340"/>
      <c r="P13" s="10"/>
      <c r="Q13" s="10"/>
      <c r="R13" s="10"/>
      <c r="S13" s="10"/>
      <c r="T13" s="10"/>
      <c r="U13" s="10"/>
      <c r="V13" s="10"/>
    </row>
    <row r="14" spans="1:22" ht="24" customHeight="1">
      <c r="A14" s="158">
        <v>0.3</v>
      </c>
      <c r="B14" s="159">
        <v>0.5</v>
      </c>
      <c r="C14" s="329" t="s">
        <v>363</v>
      </c>
      <c r="D14" s="330"/>
      <c r="E14" s="298" t="s">
        <v>364</v>
      </c>
      <c r="F14" s="299"/>
      <c r="G14" s="299"/>
      <c r="H14" s="300"/>
      <c r="P14" s="10"/>
      <c r="Q14" s="10"/>
      <c r="R14" s="10"/>
      <c r="S14" s="10"/>
      <c r="T14" s="10"/>
      <c r="U14" s="10"/>
      <c r="V14" s="10"/>
    </row>
    <row r="15" spans="1:22" ht="24" customHeight="1">
      <c r="A15" s="149">
        <v>0.5</v>
      </c>
      <c r="B15" s="140">
        <v>0.7</v>
      </c>
      <c r="C15" s="331" t="s">
        <v>365</v>
      </c>
      <c r="D15" s="332"/>
      <c r="E15" s="301" t="s">
        <v>366</v>
      </c>
      <c r="F15" s="302"/>
      <c r="G15" s="302"/>
      <c r="H15" s="303"/>
      <c r="P15" s="10"/>
      <c r="Q15" s="10"/>
      <c r="R15" s="10"/>
      <c r="S15" s="10"/>
      <c r="T15" s="10"/>
      <c r="U15" s="10"/>
      <c r="V15" s="10"/>
    </row>
    <row r="16" spans="1:22" ht="24" customHeight="1">
      <c r="A16" s="149">
        <v>0.7</v>
      </c>
      <c r="B16" s="140">
        <v>0.85</v>
      </c>
      <c r="C16" s="331" t="s">
        <v>367</v>
      </c>
      <c r="D16" s="332"/>
      <c r="E16" s="301" t="s">
        <v>368</v>
      </c>
      <c r="F16" s="302"/>
      <c r="G16" s="302"/>
      <c r="H16" s="303"/>
      <c r="P16" s="10"/>
      <c r="Q16" s="10"/>
      <c r="R16" s="10"/>
      <c r="S16" s="10"/>
      <c r="T16" s="10"/>
      <c r="U16" s="10"/>
      <c r="V16" s="10"/>
    </row>
    <row r="17" spans="1:22" ht="24" customHeight="1" thickBot="1">
      <c r="A17" s="150">
        <v>0.85</v>
      </c>
      <c r="B17" s="151">
        <v>1</v>
      </c>
      <c r="C17" s="333" t="s">
        <v>369</v>
      </c>
      <c r="D17" s="334"/>
      <c r="E17" s="308" t="s">
        <v>370</v>
      </c>
      <c r="F17" s="309"/>
      <c r="G17" s="309"/>
      <c r="H17" s="310"/>
      <c r="P17" s="10"/>
      <c r="Q17" s="10"/>
      <c r="R17" s="10"/>
      <c r="S17" s="10"/>
      <c r="T17" s="10"/>
      <c r="U17" s="10"/>
      <c r="V17" s="10"/>
    </row>
    <row r="18" spans="1:22" ht="16.5" thickBot="1">
      <c r="P18" s="10"/>
      <c r="Q18" s="10"/>
      <c r="R18" s="10"/>
      <c r="S18" s="10"/>
      <c r="T18" s="10"/>
      <c r="U18" s="10"/>
      <c r="V18" s="10"/>
    </row>
    <row r="19" spans="1:22" ht="18">
      <c r="A19" s="321" t="s">
        <v>371</v>
      </c>
      <c r="B19" s="322"/>
      <c r="C19" s="322"/>
      <c r="D19" s="323"/>
      <c r="P19" s="10"/>
      <c r="Q19" s="10"/>
      <c r="R19" s="10"/>
      <c r="S19" s="10"/>
      <c r="T19" s="10"/>
      <c r="U19" s="10"/>
      <c r="V19" s="10"/>
    </row>
    <row r="20" spans="1:22" ht="16.5" thickBot="1">
      <c r="A20" s="152" t="s">
        <v>372</v>
      </c>
      <c r="B20" s="148" t="s">
        <v>24</v>
      </c>
      <c r="C20" s="148" t="s">
        <v>373</v>
      </c>
      <c r="D20" s="153" t="s">
        <v>374</v>
      </c>
    </row>
    <row r="21" spans="1:22" ht="24" customHeight="1" thickBot="1">
      <c r="A21" s="154">
        <f>F10</f>
        <v>0</v>
      </c>
      <c r="B21" s="162">
        <v>600</v>
      </c>
      <c r="C21" s="155">
        <f>A21/B21</f>
        <v>0</v>
      </c>
      <c r="D21" s="156" t="str">
        <f>IF(COUNTIF(Summary!$H$7:$H$9,"NO")=0,"YES","NOT ELIGIBLE")</f>
        <v>NOT ELIGIBLE</v>
      </c>
    </row>
    <row r="22" spans="1:22" ht="24" customHeight="1" thickBot="1">
      <c r="A22" s="306" t="s">
        <v>375</v>
      </c>
      <c r="B22" s="307"/>
      <c r="C22" s="304" t="str">
        <f>IF(D21="NOT ELIGIBLE","NOT ELIGIBLE",
   IF(C21&gt;=85%,"Level 4 Firm",
   IF(C21&gt;=70%,"Level 3 Firm",
   IF(C21&gt;=50%,"Level 2 Firm",
   IF(C21&gt;=30%,"Level 1 Firm","NOT ELIGIBLE")))))</f>
        <v>NOT ELIGIBLE</v>
      </c>
      <c r="D22" s="305"/>
    </row>
    <row r="24" spans="1:22">
      <c r="F24" s="157"/>
    </row>
  </sheetData>
  <sheetProtection algorithmName="SHA-512" hashValue="/cmvmAVtBL/YwqCwbJBC3DjIWEtqPCNxXdgll8RlFaHDh2DaD5ul+EosT3Wsgnnl8BWo2xzkclYLFtC9myK2Ng==" saltValue="bWpvRkmg9uolSjsXCuWG+Q==" spinCount="100000" sheet="1" formatCells="0" formatColumns="0" formatRows="0" insertColumns="0" insertRows="0" insertHyperlinks="0" deleteColumns="0" deleteRows="0" sort="0" autoFilter="0" pivotTables="0"/>
  <mergeCells count="19">
    <mergeCell ref="A1:H1"/>
    <mergeCell ref="A2:H2"/>
    <mergeCell ref="G10:H10"/>
    <mergeCell ref="E8:E9"/>
    <mergeCell ref="A19:D19"/>
    <mergeCell ref="C8:C9"/>
    <mergeCell ref="A12:D12"/>
    <mergeCell ref="C13:D13"/>
    <mergeCell ref="C14:D14"/>
    <mergeCell ref="C16:D16"/>
    <mergeCell ref="C17:D17"/>
    <mergeCell ref="C15:D15"/>
    <mergeCell ref="E12:H13"/>
    <mergeCell ref="E14:H14"/>
    <mergeCell ref="E15:H15"/>
    <mergeCell ref="E16:H16"/>
    <mergeCell ref="C22:D22"/>
    <mergeCell ref="A22:B22"/>
    <mergeCell ref="E17:H17"/>
  </mergeCells>
  <conditionalFormatting sqref="C22">
    <cfRule type="cellIs" dxfId="3" priority="1" operator="notEqual">
      <formula>"NOT ELIGIBLE"</formula>
    </cfRule>
    <cfRule type="cellIs" dxfId="2" priority="2" operator="equal">
      <formula>"NOT ELIGIBLE"</formula>
    </cfRule>
  </conditionalFormatting>
  <conditionalFormatting sqref="H7:H9">
    <cfRule type="cellIs" dxfId="1" priority="3" operator="equal">
      <formula>"NO"</formula>
    </cfRule>
    <cfRule type="cellIs" dxfId="0" priority="4" operator="equal">
      <formula>"YES"</formula>
    </cfRule>
  </conditionalFormatting>
  <pageMargins left="0.7" right="0.7" top="0.75" bottom="0.75" header="0.3" footer="0.3"/>
  <pageSetup paperSize="9" scale="51" fitToHeight="0" orientation="landscape" r:id="rId1"/>
  <headerFooter>
    <oddFooter>&amp;C&amp;"ArRIAL NARROW,Bold"&amp;12AQMM v 2.0 utility of Centre for Audit Quality Directorate&amp;R&amp;"Arial Narrow,Bold"&amp;12Page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
  <cp:revision/>
  <dcterms:created xsi:type="dcterms:W3CDTF">2015-06-05T18:17:20Z</dcterms:created>
  <dcterms:modified xsi:type="dcterms:W3CDTF">2026-05-15T06:40:55Z</dcterms:modified>
  <cp:category/>
  <cp:contentStatus/>
</cp:coreProperties>
</file>